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operativo\1\"/>
    </mc:Choice>
  </mc:AlternateContent>
  <xr:revisionPtr revIDLastSave="0" documentId="13_ncr:1_{306CFDFC-84FC-48C7-B184-1EE8F7F7B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ABLE" sheetId="1" r:id="rId1"/>
    <sheet name="PRESUPUESTAL" sheetId="2" r:id="rId2"/>
    <sheet name="listas" sheetId="3" state="hidden" r:id="rId3"/>
    <sheet name="Hoja1" sheetId="4" state="hidden" r:id="rId4"/>
  </sheets>
  <definedNames>
    <definedName name="_xlnm.Print_Area" localSheetId="0">CONTABLE!$C$2:$I$72</definedName>
    <definedName name="_xlnm.Print_Area" localSheetId="1">PRESUPUESTAL!$C$2:$I$68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G26" i="2" l="1"/>
  <c r="F26" i="2"/>
  <c r="E26" i="2"/>
  <c r="D26" i="2"/>
  <c r="F36" i="1" l="1"/>
  <c r="E25" i="1" s="1"/>
  <c r="F25" i="1" l="1"/>
  <c r="G36" i="1" s="1"/>
  <c r="G25" i="1"/>
  <c r="F31" i="2" l="1"/>
  <c r="D61" i="2"/>
  <c r="F47" i="2"/>
  <c r="E53" i="2" s="1"/>
  <c r="D47" i="2"/>
  <c r="G21" i="2" l="1"/>
  <c r="F21" i="2"/>
  <c r="E21" i="2"/>
  <c r="E61" i="2"/>
  <c r="D65" i="1"/>
  <c r="F51" i="1"/>
  <c r="E56" i="1" s="1"/>
  <c r="D51" i="1"/>
  <c r="G31" i="2" l="1"/>
  <c r="E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Esmeralda Martin Moreno (CGR)</author>
  </authors>
  <commentList>
    <comment ref="D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Seleccione la opción que corresonda según el criterio.</t>
        </r>
      </text>
    </comment>
    <comment ref="D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Escriba las razones por las cuales, según su juicio profesional, seleccionó la base y en caso de que el porcentaje se haya seleccionado con otro criterio diferente a los sugeridos, justifique.</t>
        </r>
      </text>
    </comment>
    <comment ref="E5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Ingrese manualmente el porcentaje seleccionado.</t>
        </r>
      </text>
    </comment>
    <comment ref="D6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Relacione los aspectos cualitativos que considere significativos y que podrían llegar a afectar las decisiones de los usuarios de la información financiera, sin importar que su valor se encuentre por debajo de la materialidad cuantitativa.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Esmeralda Martin Moreno (CGR)</author>
  </authors>
  <commentList>
    <comment ref="D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Seleccione la opción que corresponda según el criterio.</t>
        </r>
      </text>
    </comment>
    <comment ref="D3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Escriba las razones por las cuales, según su juicio profesional, seleccionó la base y en caso de que el porcentaje se haya seleccionado con otro criterio diferente a los sugeridos, justifique.</t>
        </r>
      </text>
    </comment>
    <comment ref="E4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Ingrese manualmente el porcentaje seleccionado</t>
        </r>
      </text>
    </comment>
    <comment ref="D6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Relacione los aspectos cualitativos que considere significativos y que podrían llegar a afectar las decisiones de los usuarios de la información financiera, sin importar que su valor se encuentre por debajo de la materialidad cuantitativa.</t>
        </r>
      </text>
    </comment>
  </commentList>
</comments>
</file>

<file path=xl/sharedStrings.xml><?xml version="1.0" encoding="utf-8"?>
<sst xmlns="http://schemas.openxmlformats.org/spreadsheetml/2006/main" count="206" uniqueCount="113">
  <si>
    <t>Monto</t>
  </si>
  <si>
    <t>II.  Multiplicar el porcentaje de la base seleccionada</t>
  </si>
  <si>
    <t>%</t>
  </si>
  <si>
    <t>MP</t>
  </si>
  <si>
    <t>Activos</t>
  </si>
  <si>
    <t>Pasivos más patrimonio</t>
  </si>
  <si>
    <t>Utilidad antes de impuestos</t>
  </si>
  <si>
    <t>Base seleccionada</t>
  </si>
  <si>
    <t>Margen bruto</t>
  </si>
  <si>
    <t>Otra, cual?</t>
  </si>
  <si>
    <t>Porcentaje determinado</t>
  </si>
  <si>
    <t xml:space="preserve">Materialidad de planeación (MP)                                                                                                                            </t>
  </si>
  <si>
    <t>Error tolerable (ET)</t>
  </si>
  <si>
    <t>ET (MP*%)</t>
  </si>
  <si>
    <t xml:space="preserve">El ET es el límite maximo de aceptación de errores con el que el auditor puede concluir que el resultado de las pruebas debe lograr su objetivo. </t>
  </si>
  <si>
    <t>Nota Importante: Este ET nunca debe ser mayor que la materialidad que se determino en la etapa de la planificación y por lo tanto será una fracción de ella.</t>
  </si>
  <si>
    <t xml:space="preserve">Determinación del importe para resumen de diferencias (RD)                                                                </t>
  </si>
  <si>
    <t>IV. Se obtiene multiplicando el MP x cualquiera de estos dos porcentajes 3% o 5% de acuerdo al porcentaje determinado en el ET.</t>
  </si>
  <si>
    <t>Porcentaje</t>
  </si>
  <si>
    <t>Importe para acumular RD (MP*%)</t>
  </si>
  <si>
    <t>Periodo auditado:</t>
  </si>
  <si>
    <t>Auditor:</t>
  </si>
  <si>
    <t>Fecha realización:</t>
  </si>
  <si>
    <t>Ingresos programados</t>
  </si>
  <si>
    <t>Gastos programados</t>
  </si>
  <si>
    <t>Ingresos ejecutados</t>
  </si>
  <si>
    <t>Gastos ejecutados</t>
  </si>
  <si>
    <t>Bases</t>
  </si>
  <si>
    <t>Porcentajes</t>
  </si>
  <si>
    <t>Utilidad antes de Impuestos</t>
  </si>
  <si>
    <t>5-10%</t>
  </si>
  <si>
    <t>0.5 -3%</t>
  </si>
  <si>
    <t>Margen Bruto</t>
  </si>
  <si>
    <t>1-2%</t>
  </si>
  <si>
    <t xml:space="preserve">Patrimonio </t>
  </si>
  <si>
    <t>1-5%</t>
  </si>
  <si>
    <t>Del 0.25% al 3%</t>
  </si>
  <si>
    <t>MATERIALIDAD PRESUPUESTAL</t>
  </si>
  <si>
    <t>I. Seleccione una de las bases y el porcentaje según juicio profesional:</t>
  </si>
  <si>
    <t>III.  Multiplique la MP por el 50% o 75%  dependiendo de la valoración de los riesgos identificados y el diseño de control</t>
  </si>
  <si>
    <t>III.  Multiplique la MP por el 50% o 75% dependiendo de la valoración de los riesgos identificados y el diseño de control</t>
  </si>
  <si>
    <t>MATERIALIDAD CUALITATIVA</t>
  </si>
  <si>
    <t>Relacionada con Clasificación, Revelación, o presentación</t>
  </si>
  <si>
    <t>Relacionada con circunstancias</t>
  </si>
  <si>
    <t>Ingresos o gastos</t>
  </si>
  <si>
    <t>BASES DE SELECCIÓN</t>
  </si>
  <si>
    <t>RANGOS DE PORCENTAJE</t>
  </si>
  <si>
    <t>RANGOS</t>
  </si>
  <si>
    <t>Entre &gt;=5% y &lt;=6,5%</t>
  </si>
  <si>
    <t>Entre &gt;6,5% y &lt;=8%</t>
  </si>
  <si>
    <t>Entre &gt;8% y &lt;=10%</t>
  </si>
  <si>
    <t>Entre &gt;=0,5% y &lt;=1%</t>
  </si>
  <si>
    <t>Entre &gt;1% y &lt;=2%</t>
  </si>
  <si>
    <t>Entre &gt;2% y &lt;=3%</t>
  </si>
  <si>
    <t>Entre &gt;=1% y &lt;=1,5%</t>
  </si>
  <si>
    <t>Entre &gt;1,5% y &lt;2%</t>
  </si>
  <si>
    <t>Igual al 2%</t>
  </si>
  <si>
    <t>Patrimonio</t>
  </si>
  <si>
    <t>Entre &gt;=1% y &lt;=2,5%</t>
  </si>
  <si>
    <t>Entre &gt;2,5% y &lt;=4%</t>
  </si>
  <si>
    <t>Entre &gt;4% y &lt;=5%</t>
  </si>
  <si>
    <t>Activo</t>
  </si>
  <si>
    <t>Opinión auditoría anterior</t>
  </si>
  <si>
    <t>Calificación CI vigencia anterior</t>
  </si>
  <si>
    <t>Fenecimiento de la cuenta</t>
  </si>
  <si>
    <t>Riesgo combinado</t>
  </si>
  <si>
    <t>Diseño del control</t>
  </si>
  <si>
    <t>Sin salvedades</t>
  </si>
  <si>
    <t xml:space="preserve">Deficiente </t>
  </si>
  <si>
    <t>Fenecida</t>
  </si>
  <si>
    <t>Bajo</t>
  </si>
  <si>
    <t>Adecuado</t>
  </si>
  <si>
    <t>SUMA DE PUNTOS</t>
  </si>
  <si>
    <t>RANGO DE PORCENTAJE</t>
  </si>
  <si>
    <t>CRITERIOS</t>
  </si>
  <si>
    <t>Negativa o abstención</t>
  </si>
  <si>
    <t>No fenecida</t>
  </si>
  <si>
    <t>Alto</t>
  </si>
  <si>
    <t>Inadecuado o inexistente</t>
  </si>
  <si>
    <t>Con salvedades</t>
  </si>
  <si>
    <t>Con deficiencias</t>
  </si>
  <si>
    <t>Medio</t>
  </si>
  <si>
    <t>Parcialmente adecuado</t>
  </si>
  <si>
    <t>Eficiente</t>
  </si>
  <si>
    <t>0.25% al 3%</t>
  </si>
  <si>
    <t>EXISTENCIA DE HALLAZGOS VIGENCIAS ANTERIORES</t>
  </si>
  <si>
    <t>FENECIMIENTO DE LA CUENTA VIGENCIA ANTERIOR</t>
  </si>
  <si>
    <t>RIESGO COMBINADO VIGENCIA AUDITADA</t>
  </si>
  <si>
    <t>DISEÑO DEL CONTROL VIGENCIA AUDITADA</t>
  </si>
  <si>
    <t>Inadecuedo o inexistente</t>
  </si>
  <si>
    <t>Fiscales</t>
  </si>
  <si>
    <t>Disciplinarios</t>
  </si>
  <si>
    <t>Administrativos</t>
  </si>
  <si>
    <t>Existencia de hallazgos vigencias anteriores</t>
  </si>
  <si>
    <t>Fenecimiento de la cuenta vigencia anterior</t>
  </si>
  <si>
    <t>Riesgo combinado vigencia auditada</t>
  </si>
  <si>
    <t>Diseño del control vigencia auditada</t>
  </si>
  <si>
    <t>bases</t>
  </si>
  <si>
    <t>Entre &gt;=0,25% y &lt;=1,17%</t>
  </si>
  <si>
    <t>Entre &gt;1,17% y &lt;=2,08%</t>
  </si>
  <si>
    <t>Entre &gt;2,08% y &lt;=3%</t>
  </si>
  <si>
    <t>RANGO DE PORCENTAJE A ESCOGER</t>
  </si>
  <si>
    <t>Criterios</t>
  </si>
  <si>
    <t>Calificación Control Interno
 vigencia anterior</t>
  </si>
  <si>
    <t>Fenecimiento de la cuenta
Vigencia anterior</t>
  </si>
  <si>
    <t>Riesgo combinado de la
 vigencia auditada</t>
  </si>
  <si>
    <t>Diseño del control de la 
vigencia auditada</t>
  </si>
  <si>
    <t>Razón social:</t>
  </si>
  <si>
    <t>Versión: 1</t>
  </si>
  <si>
    <r>
      <t xml:space="preserve">CÁLCULO DE LA MATERIALIDAD
</t>
    </r>
    <r>
      <rPr>
        <b/>
        <sz val="10"/>
        <rFont val="Arial"/>
        <family val="2"/>
      </rPr>
      <t>AUDITORÍA FINANCIERA</t>
    </r>
  </si>
  <si>
    <t>MATERIALIDAD CONTABLE</t>
  </si>
  <si>
    <t>Código: OPE P01 F24</t>
  </si>
  <si>
    <t>Vigencia:  12/1/2022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</si>
</sst>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141">
    <xf numFmtId="0" fontId="0" fillId="0" borderId="0" xfId="0"/>
    <xf numFmtId="0" fontId="0" fillId="0" borderId="0" xfId="0" applyProtection="1"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1" fontId="2" fillId="0" borderId="16" xfId="0" applyNumberFormat="1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9" fontId="0" fillId="0" borderId="16" xfId="0" applyNumberForma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22" xfId="0" applyBorder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0" fontId="4" fillId="0" borderId="16" xfId="0" applyFont="1" applyBorder="1" applyProtection="1">
      <protection locked="0"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4" fillId="0" borderId="16" xfId="0" applyFont="1" applyBorder="1" applyProtection="1">
      <protection hidden="1"/>
    </xf>
    <xf numFmtId="164" fontId="0" fillId="0" borderId="0" xfId="1" applyFont="1" applyBorder="1" applyAlignme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3" fillId="0" borderId="0" xfId="0" applyFont="1" applyProtection="1">
      <protection hidden="1"/>
    </xf>
    <xf numFmtId="9" fontId="0" fillId="0" borderId="8" xfId="2" applyFont="1" applyBorder="1" applyAlignment="1" applyProtection="1">
      <alignment horizontal="center"/>
      <protection hidden="1"/>
    </xf>
    <xf numFmtId="9" fontId="0" fillId="0" borderId="7" xfId="2" applyFont="1" applyBorder="1" applyAlignment="1" applyProtection="1">
      <alignment horizontal="center"/>
      <protection locked="0" hidden="1"/>
    </xf>
    <xf numFmtId="0" fontId="0" fillId="0" borderId="2" xfId="0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11" fillId="0" borderId="16" xfId="0" applyFont="1" applyBorder="1" applyAlignment="1" applyProtection="1">
      <alignment vertical="center"/>
      <protection hidden="1"/>
    </xf>
    <xf numFmtId="10" fontId="0" fillId="0" borderId="2" xfId="0" applyNumberFormat="1" applyBorder="1" applyAlignment="1" applyProtection="1">
      <alignment horizontal="center"/>
      <protection locked="0"/>
    </xf>
    <xf numFmtId="165" fontId="0" fillId="0" borderId="2" xfId="1" applyNumberFormat="1" applyFont="1" applyBorder="1" applyAlignment="1" applyProtection="1">
      <protection locked="0"/>
    </xf>
    <xf numFmtId="165" fontId="0" fillId="0" borderId="7" xfId="1" applyNumberFormat="1" applyFont="1" applyBorder="1" applyAlignment="1" applyProtection="1">
      <protection hidden="1"/>
    </xf>
    <xf numFmtId="165" fontId="0" fillId="0" borderId="2" xfId="1" applyNumberFormat="1" applyFont="1" applyBorder="1" applyProtection="1">
      <protection locked="0"/>
    </xf>
    <xf numFmtId="165" fontId="0" fillId="0" borderId="7" xfId="1" applyNumberFormat="1" applyFont="1" applyBorder="1" applyProtection="1">
      <protection hidden="1"/>
    </xf>
    <xf numFmtId="0" fontId="0" fillId="0" borderId="1" xfId="0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hidden="1"/>
    </xf>
    <xf numFmtId="0" fontId="14" fillId="0" borderId="16" xfId="0" applyFont="1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21" xfId="0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center" vertical="center"/>
      <protection hidden="1"/>
    </xf>
    <xf numFmtId="0" fontId="13" fillId="2" borderId="16" xfId="0" applyFont="1" applyFill="1" applyBorder="1" applyAlignment="1" applyProtection="1">
      <alignment horizontal="center" vertical="center" wrapText="1"/>
      <protection hidden="1"/>
    </xf>
    <xf numFmtId="0" fontId="13" fillId="2" borderId="16" xfId="0" applyFont="1" applyFill="1" applyBorder="1" applyAlignment="1" applyProtection="1">
      <alignment horizontal="center" wrapText="1"/>
      <protection hidden="1"/>
    </xf>
    <xf numFmtId="0" fontId="13" fillId="2" borderId="16" xfId="0" applyFont="1" applyFill="1" applyBorder="1" applyAlignment="1" applyProtection="1">
      <alignment vertical="center"/>
      <protection hidden="1"/>
    </xf>
    <xf numFmtId="0" fontId="3" fillId="0" borderId="24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16" fillId="0" borderId="0" xfId="3"/>
    <xf numFmtId="0" fontId="17" fillId="7" borderId="0" xfId="3" applyFont="1" applyFill="1"/>
    <xf numFmtId="0" fontId="17" fillId="7" borderId="0" xfId="3" applyFont="1" applyFill="1" applyProtection="1">
      <protection hidden="1"/>
    </xf>
    <xf numFmtId="0" fontId="17" fillId="0" borderId="0" xfId="3" applyFont="1" applyProtection="1">
      <protection hidden="1"/>
    </xf>
    <xf numFmtId="0" fontId="16" fillId="0" borderId="0" xfId="3" applyProtection="1">
      <protection hidden="1"/>
    </xf>
    <xf numFmtId="0" fontId="16" fillId="0" borderId="0" xfId="3" applyAlignment="1">
      <alignment vertical="center"/>
    </xf>
    <xf numFmtId="0" fontId="21" fillId="7" borderId="0" xfId="3" applyFont="1" applyFill="1"/>
    <xf numFmtId="0" fontId="21" fillId="7" borderId="0" xfId="3" applyFont="1" applyFill="1" applyProtection="1">
      <protection hidden="1"/>
    </xf>
    <xf numFmtId="0" fontId="18" fillId="0" borderId="0" xfId="3" applyFont="1" applyAlignment="1" applyProtection="1">
      <alignment vertical="center" wrapText="1"/>
      <protection locked="0"/>
    </xf>
    <xf numFmtId="9" fontId="2" fillId="2" borderId="2" xfId="0" applyNumberFormat="1" applyFont="1" applyFill="1" applyBorder="1" applyAlignment="1" applyProtection="1">
      <alignment horizontal="center"/>
      <protection hidden="1"/>
    </xf>
    <xf numFmtId="0" fontId="0" fillId="2" borderId="10" xfId="0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13" fillId="2" borderId="16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2" fillId="8" borderId="0" xfId="0" applyFont="1" applyFill="1" applyAlignment="1" applyProtection="1">
      <alignment horizontal="left"/>
      <protection hidden="1"/>
    </xf>
    <xf numFmtId="0" fontId="0" fillId="6" borderId="11" xfId="0" applyFill="1" applyBorder="1" applyAlignment="1" applyProtection="1">
      <alignment horizontal="justify" vertical="top" wrapText="1"/>
      <protection locked="0"/>
    </xf>
    <xf numFmtId="0" fontId="0" fillId="6" borderId="12" xfId="0" applyFill="1" applyBorder="1" applyAlignment="1" applyProtection="1">
      <alignment horizontal="justify" vertical="top" wrapText="1"/>
      <protection locked="0"/>
    </xf>
    <xf numFmtId="0" fontId="0" fillId="6" borderId="13" xfId="0" applyFill="1" applyBorder="1" applyAlignment="1" applyProtection="1">
      <alignment horizontal="justify" vertical="top" wrapText="1"/>
      <protection locked="0"/>
    </xf>
    <xf numFmtId="0" fontId="0" fillId="6" borderId="5" xfId="0" applyFill="1" applyBorder="1" applyAlignment="1" applyProtection="1">
      <alignment horizontal="justify" vertical="top" wrapText="1"/>
      <protection locked="0"/>
    </xf>
    <xf numFmtId="0" fontId="0" fillId="6" borderId="0" xfId="0" applyFill="1" applyAlignment="1" applyProtection="1">
      <alignment horizontal="justify" vertical="top" wrapText="1"/>
      <protection locked="0"/>
    </xf>
    <xf numFmtId="0" fontId="0" fillId="6" borderId="6" xfId="0" applyFill="1" applyBorder="1" applyAlignment="1" applyProtection="1">
      <alignment horizontal="justify" vertical="top" wrapText="1"/>
      <protection locked="0"/>
    </xf>
    <xf numFmtId="0" fontId="0" fillId="6" borderId="8" xfId="0" applyFill="1" applyBorder="1" applyAlignment="1" applyProtection="1">
      <alignment horizontal="justify" vertical="top" wrapText="1"/>
      <protection locked="0"/>
    </xf>
    <xf numFmtId="0" fontId="0" fillId="6" borderId="14" xfId="0" applyFill="1" applyBorder="1" applyAlignment="1" applyProtection="1">
      <alignment horizontal="justify" vertical="top" wrapText="1"/>
      <protection locked="0"/>
    </xf>
    <xf numFmtId="0" fontId="0" fillId="6" borderId="9" xfId="0" applyFill="1" applyBorder="1" applyAlignment="1" applyProtection="1">
      <alignment horizontal="justify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165" fontId="0" fillId="0" borderId="3" xfId="1" applyNumberFormat="1" applyFont="1" applyBorder="1" applyAlignment="1" applyProtection="1">
      <alignment horizontal="center"/>
      <protection hidden="1"/>
    </xf>
    <xf numFmtId="165" fontId="0" fillId="0" borderId="4" xfId="1" applyNumberFormat="1" applyFont="1" applyBorder="1" applyAlignment="1" applyProtection="1">
      <alignment horizontal="center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0" fillId="4" borderId="17" xfId="0" applyFill="1" applyBorder="1" applyAlignment="1" applyProtection="1">
      <alignment horizontal="justify" vertical="top" wrapText="1"/>
      <protection locked="0"/>
    </xf>
    <xf numFmtId="0" fontId="0" fillId="4" borderId="18" xfId="0" applyFill="1" applyBorder="1" applyAlignment="1" applyProtection="1">
      <alignment horizontal="justify" vertical="top" wrapText="1"/>
      <protection locked="0"/>
    </xf>
    <xf numFmtId="0" fontId="0" fillId="4" borderId="19" xfId="0" applyFill="1" applyBorder="1" applyAlignment="1" applyProtection="1">
      <alignment horizontal="justify" vertical="top" wrapText="1"/>
      <protection locked="0"/>
    </xf>
    <xf numFmtId="0" fontId="0" fillId="4" borderId="20" xfId="0" applyFill="1" applyBorder="1" applyAlignment="1" applyProtection="1">
      <alignment horizontal="justify" vertical="top" wrapText="1"/>
      <protection locked="0"/>
    </xf>
    <xf numFmtId="0" fontId="0" fillId="4" borderId="1" xfId="0" applyFill="1" applyBorder="1" applyAlignment="1" applyProtection="1">
      <alignment horizontal="justify" vertical="top" wrapText="1"/>
      <protection locked="0"/>
    </xf>
    <xf numFmtId="0" fontId="0" fillId="4" borderId="21" xfId="0" applyFill="1" applyBorder="1" applyAlignment="1" applyProtection="1">
      <alignment horizontal="justify" vertical="top" wrapText="1"/>
      <protection locked="0"/>
    </xf>
    <xf numFmtId="0" fontId="2" fillId="5" borderId="17" xfId="0" applyFont="1" applyFill="1" applyBorder="1" applyAlignment="1" applyProtection="1">
      <alignment horizontal="center"/>
      <protection hidden="1"/>
    </xf>
    <xf numFmtId="0" fontId="2" fillId="5" borderId="18" xfId="0" applyFont="1" applyFill="1" applyBorder="1" applyAlignment="1" applyProtection="1">
      <alignment horizontal="center"/>
      <protection hidden="1"/>
    </xf>
    <xf numFmtId="0" fontId="2" fillId="5" borderId="19" xfId="0" applyFont="1" applyFill="1" applyBorder="1" applyAlignment="1" applyProtection="1">
      <alignment horizontal="center"/>
      <protection hidden="1"/>
    </xf>
    <xf numFmtId="0" fontId="2" fillId="5" borderId="16" xfId="0" applyFont="1" applyFill="1" applyBorder="1" applyAlignment="1" applyProtection="1">
      <alignment horizontal="left" indent="3"/>
      <protection hidden="1"/>
    </xf>
    <xf numFmtId="0" fontId="0" fillId="0" borderId="18" xfId="0" applyBorder="1" applyAlignment="1" applyProtection="1">
      <alignment horizontal="left"/>
      <protection hidden="1"/>
    </xf>
    <xf numFmtId="0" fontId="7" fillId="3" borderId="16" xfId="0" applyFont="1" applyFill="1" applyBorder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/>
      <protection locked="0" hidden="1"/>
    </xf>
    <xf numFmtId="0" fontId="2" fillId="5" borderId="25" xfId="0" applyFont="1" applyFill="1" applyBorder="1" applyAlignment="1" applyProtection="1">
      <alignment horizontal="center"/>
      <protection hidden="1"/>
    </xf>
    <xf numFmtId="0" fontId="2" fillId="5" borderId="15" xfId="0" applyFont="1" applyFill="1" applyBorder="1" applyAlignment="1" applyProtection="1">
      <alignment horizontal="center"/>
      <protection hidden="1"/>
    </xf>
    <xf numFmtId="0" fontId="2" fillId="5" borderId="22" xfId="0" applyFont="1" applyFill="1" applyBorder="1" applyAlignment="1" applyProtection="1">
      <alignment horizontal="center"/>
      <protection hidden="1"/>
    </xf>
    <xf numFmtId="0" fontId="0" fillId="9" borderId="11" xfId="0" applyFill="1" applyBorder="1" applyAlignment="1" applyProtection="1">
      <alignment horizontal="justify" vertical="top" wrapText="1"/>
      <protection locked="0"/>
    </xf>
    <xf numFmtId="0" fontId="0" fillId="9" borderId="12" xfId="0" applyFill="1" applyBorder="1" applyAlignment="1" applyProtection="1">
      <alignment horizontal="justify" vertical="top" wrapText="1"/>
      <protection locked="0"/>
    </xf>
    <xf numFmtId="0" fontId="0" fillId="9" borderId="13" xfId="0" applyFill="1" applyBorder="1" applyAlignment="1" applyProtection="1">
      <alignment horizontal="justify" vertical="top" wrapText="1"/>
      <protection locked="0"/>
    </xf>
    <xf numFmtId="0" fontId="0" fillId="9" borderId="5" xfId="0" applyFill="1" applyBorder="1" applyAlignment="1" applyProtection="1">
      <alignment horizontal="justify" vertical="top" wrapText="1"/>
      <protection locked="0"/>
    </xf>
    <xf numFmtId="0" fontId="0" fillId="9" borderId="0" xfId="0" applyFill="1" applyAlignment="1" applyProtection="1">
      <alignment horizontal="justify" vertical="top" wrapText="1"/>
      <protection locked="0"/>
    </xf>
    <xf numFmtId="0" fontId="0" fillId="9" borderId="6" xfId="0" applyFill="1" applyBorder="1" applyAlignment="1" applyProtection="1">
      <alignment horizontal="justify" vertical="top" wrapText="1"/>
      <protection locked="0"/>
    </xf>
    <xf numFmtId="0" fontId="0" fillId="9" borderId="8" xfId="0" applyFill="1" applyBorder="1" applyAlignment="1" applyProtection="1">
      <alignment horizontal="justify" vertical="top" wrapText="1"/>
      <protection locked="0"/>
    </xf>
    <xf numFmtId="0" fontId="0" fillId="9" borderId="14" xfId="0" applyFill="1" applyBorder="1" applyAlignment="1" applyProtection="1">
      <alignment horizontal="justify" vertical="top" wrapText="1"/>
      <protection locked="0"/>
    </xf>
    <xf numFmtId="0" fontId="0" fillId="9" borderId="9" xfId="0" applyFill="1" applyBorder="1" applyAlignment="1" applyProtection="1">
      <alignment horizontal="justify" vertical="top" wrapText="1"/>
      <protection locked="0"/>
    </xf>
    <xf numFmtId="0" fontId="13" fillId="2" borderId="16" xfId="0" applyFont="1" applyFill="1" applyBorder="1" applyAlignment="1" applyProtection="1">
      <alignment horizontal="center"/>
      <protection hidden="1"/>
    </xf>
    <xf numFmtId="0" fontId="14" fillId="0" borderId="16" xfId="0" applyFont="1" applyBorder="1" applyAlignment="1" applyProtection="1">
      <alignment horizontal="center"/>
      <protection hidden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0" fillId="0" borderId="25" xfId="3" applyFont="1" applyBorder="1" applyAlignment="1" applyProtection="1">
      <alignment horizontal="center" vertical="center"/>
      <protection locked="0"/>
    </xf>
    <xf numFmtId="0" fontId="20" fillId="0" borderId="22" xfId="3" applyFont="1" applyBorder="1" applyAlignment="1" applyProtection="1">
      <alignment horizontal="center" vertical="center"/>
      <protection locked="0"/>
    </xf>
    <xf numFmtId="0" fontId="19" fillId="0" borderId="0" xfId="3" applyFont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0" fontId="19" fillId="0" borderId="17" xfId="3" applyFont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19" fillId="0" borderId="20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21" xfId="3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4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7</xdr:row>
      <xdr:rowOff>47624</xdr:rowOff>
    </xdr:from>
    <xdr:to>
      <xdr:col>17</xdr:col>
      <xdr:colOff>571500</xdr:colOff>
      <xdr:row>19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81124"/>
          <a:ext cx="6858000" cy="2390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12</xdr:col>
      <xdr:colOff>723900</xdr:colOff>
      <xdr:row>32</xdr:row>
      <xdr:rowOff>66040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143500"/>
          <a:ext cx="2247900" cy="1018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-0.249977111117893"/>
  </sheetPr>
  <dimension ref="A1:R72"/>
  <sheetViews>
    <sheetView showGridLines="0" tabSelected="1" topLeftCell="B1" zoomScale="110" zoomScaleNormal="110" workbookViewId="0">
      <selection activeCell="E7" sqref="E7:H7"/>
    </sheetView>
  </sheetViews>
  <sheetFormatPr baseColWidth="10" defaultColWidth="11.42578125" defaultRowHeight="15" x14ac:dyDescent="0.25"/>
  <cols>
    <col min="1" max="1" width="3.42578125" style="1" hidden="1" customWidth="1"/>
    <col min="2" max="2" width="1" style="1" customWidth="1"/>
    <col min="3" max="3" width="2.28515625" style="1" customWidth="1"/>
    <col min="4" max="4" width="24.28515625" style="1" customWidth="1"/>
    <col min="5" max="5" width="24.7109375" style="1" customWidth="1"/>
    <col min="6" max="6" width="19.7109375" style="1" bestFit="1" customWidth="1"/>
    <col min="7" max="7" width="26.140625" style="1" customWidth="1"/>
    <col min="8" max="8" width="23.7109375" style="1" bestFit="1" customWidth="1"/>
    <col min="9" max="9" width="2.42578125" style="1" customWidth="1"/>
    <col min="10" max="12" width="22.42578125" style="1" customWidth="1"/>
    <col min="13" max="16384" width="11.42578125" style="1"/>
  </cols>
  <sheetData>
    <row r="1" spans="1:18" s="61" customFormat="1" ht="5.4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  <c r="Q1" s="59"/>
      <c r="R1" s="60"/>
    </row>
    <row r="2" spans="1:18" s="61" customFormat="1" ht="18" customHeight="1" x14ac:dyDescent="0.2">
      <c r="A2" s="57"/>
      <c r="B2" s="65"/>
      <c r="C2" s="134" t="s">
        <v>109</v>
      </c>
      <c r="D2" s="135"/>
      <c r="E2" s="135"/>
      <c r="F2" s="135"/>
      <c r="G2" s="136"/>
      <c r="H2" s="130" t="s">
        <v>111</v>
      </c>
      <c r="I2" s="131"/>
      <c r="J2" s="58"/>
      <c r="K2" s="59"/>
      <c r="L2" s="60"/>
    </row>
    <row r="3" spans="1:18" s="61" customFormat="1" ht="19.899999999999999" customHeight="1" x14ac:dyDescent="0.2">
      <c r="A3" s="57"/>
      <c r="B3" s="65"/>
      <c r="C3" s="137"/>
      <c r="D3" s="132"/>
      <c r="E3" s="132"/>
      <c r="F3" s="132"/>
      <c r="G3" s="133"/>
      <c r="H3" s="130" t="s">
        <v>108</v>
      </c>
      <c r="I3" s="131"/>
      <c r="J3" s="58"/>
      <c r="K3" s="59"/>
      <c r="L3" s="60"/>
    </row>
    <row r="4" spans="1:18" s="61" customFormat="1" ht="18" customHeight="1" x14ac:dyDescent="0.2">
      <c r="A4" s="57"/>
      <c r="B4" s="65"/>
      <c r="C4" s="138"/>
      <c r="D4" s="139"/>
      <c r="E4" s="139"/>
      <c r="F4" s="139"/>
      <c r="G4" s="140"/>
      <c r="H4" s="130" t="s">
        <v>112</v>
      </c>
      <c r="I4" s="131"/>
      <c r="J4" s="58"/>
      <c r="K4" s="59"/>
      <c r="L4" s="60"/>
    </row>
    <row r="5" spans="1:18" s="61" customFormat="1" ht="12" customHeight="1" x14ac:dyDescent="0.2">
      <c r="A5" s="57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57"/>
      <c r="N5" s="57"/>
      <c r="O5" s="57"/>
      <c r="P5" s="63"/>
      <c r="Q5" s="64"/>
      <c r="R5" s="60"/>
    </row>
    <row r="6" spans="1:18" ht="9" customHeight="1" x14ac:dyDescent="0.25">
      <c r="C6" s="41"/>
      <c r="D6" s="42"/>
      <c r="E6" s="56"/>
      <c r="F6" s="42"/>
      <c r="G6" s="42"/>
      <c r="H6" s="42"/>
      <c r="I6" s="43"/>
    </row>
    <row r="7" spans="1:18" x14ac:dyDescent="0.25">
      <c r="C7" s="44"/>
      <c r="D7" s="71" t="s">
        <v>107</v>
      </c>
      <c r="E7" s="84"/>
      <c r="F7" s="84"/>
      <c r="G7" s="84"/>
      <c r="H7" s="84"/>
      <c r="I7" s="45"/>
    </row>
    <row r="8" spans="1:18" x14ac:dyDescent="0.25">
      <c r="C8" s="44"/>
      <c r="D8" s="71" t="s">
        <v>20</v>
      </c>
      <c r="E8" s="84"/>
      <c r="F8" s="84"/>
      <c r="G8" s="84"/>
      <c r="H8" s="84"/>
      <c r="I8" s="45"/>
    </row>
    <row r="9" spans="1:18" x14ac:dyDescent="0.25">
      <c r="C9" s="44"/>
      <c r="D9" s="71" t="s">
        <v>21</v>
      </c>
      <c r="E9" s="84"/>
      <c r="F9" s="84"/>
      <c r="G9" s="84"/>
      <c r="H9" s="84"/>
      <c r="I9" s="45"/>
    </row>
    <row r="10" spans="1:18" x14ac:dyDescent="0.25">
      <c r="C10" s="44"/>
      <c r="D10" s="71" t="s">
        <v>22</v>
      </c>
      <c r="E10" s="84"/>
      <c r="F10" s="84"/>
      <c r="G10" s="84"/>
      <c r="H10" s="84"/>
      <c r="I10" s="45"/>
    </row>
    <row r="11" spans="1:18" ht="9.6" customHeight="1" x14ac:dyDescent="0.25">
      <c r="C11" s="46"/>
      <c r="D11" s="47"/>
      <c r="E11" s="38"/>
      <c r="F11" s="38"/>
      <c r="G11" s="38"/>
      <c r="H11" s="38"/>
      <c r="I11" s="48"/>
    </row>
    <row r="12" spans="1:18" ht="8.25" customHeight="1" x14ac:dyDescent="0.25">
      <c r="D12" s="20"/>
      <c r="G12" s="20"/>
    </row>
    <row r="13" spans="1:18" x14ac:dyDescent="0.25">
      <c r="C13" s="99" t="s">
        <v>110</v>
      </c>
      <c r="D13" s="99"/>
      <c r="E13" s="99"/>
      <c r="F13" s="99"/>
      <c r="G13" s="99"/>
      <c r="H13" s="99"/>
      <c r="I13" s="99"/>
    </row>
    <row r="14" spans="1:18" ht="21.6" customHeight="1" x14ac:dyDescent="0.25">
      <c r="C14" s="41"/>
      <c r="D14" s="100" t="s">
        <v>38</v>
      </c>
      <c r="E14" s="100"/>
      <c r="F14" s="100"/>
      <c r="G14" s="100"/>
      <c r="H14" s="100"/>
      <c r="I14" s="43"/>
    </row>
    <row r="15" spans="1:18" ht="9" customHeight="1" thickBot="1" x14ac:dyDescent="0.3">
      <c r="C15" s="44"/>
      <c r="I15" s="45"/>
    </row>
    <row r="16" spans="1:18" ht="15.75" thickBot="1" x14ac:dyDescent="0.3">
      <c r="C16" s="44"/>
      <c r="D16" s="49" t="s">
        <v>7</v>
      </c>
      <c r="E16" s="49" t="s">
        <v>0</v>
      </c>
      <c r="G16" s="50" t="s">
        <v>27</v>
      </c>
      <c r="H16" s="50" t="s">
        <v>28</v>
      </c>
      <c r="I16" s="45"/>
    </row>
    <row r="17" spans="3:9" ht="15.75" thickBot="1" x14ac:dyDescent="0.3">
      <c r="C17" s="44"/>
      <c r="D17" s="30" t="s">
        <v>5</v>
      </c>
      <c r="E17" s="34">
        <v>10000</v>
      </c>
      <c r="G17" s="22" t="s">
        <v>29</v>
      </c>
      <c r="H17" s="3" t="s">
        <v>30</v>
      </c>
      <c r="I17" s="45"/>
    </row>
    <row r="18" spans="3:9" x14ac:dyDescent="0.25">
      <c r="C18" s="44"/>
      <c r="E18" s="23"/>
      <c r="G18" s="22" t="s">
        <v>44</v>
      </c>
      <c r="H18" s="3" t="s">
        <v>31</v>
      </c>
      <c r="I18" s="45"/>
    </row>
    <row r="19" spans="3:9" x14ac:dyDescent="0.25">
      <c r="C19" s="44"/>
      <c r="G19" s="22" t="s">
        <v>32</v>
      </c>
      <c r="H19" s="3" t="s">
        <v>33</v>
      </c>
      <c r="I19" s="45"/>
    </row>
    <row r="20" spans="3:9" x14ac:dyDescent="0.25">
      <c r="C20" s="44"/>
      <c r="G20" s="22" t="s">
        <v>34</v>
      </c>
      <c r="H20" s="3" t="s">
        <v>35</v>
      </c>
      <c r="I20" s="45"/>
    </row>
    <row r="21" spans="3:9" x14ac:dyDescent="0.25">
      <c r="C21" s="44"/>
      <c r="G21" s="22" t="s">
        <v>4</v>
      </c>
      <c r="H21" s="3" t="s">
        <v>31</v>
      </c>
      <c r="I21" s="45"/>
    </row>
    <row r="22" spans="3:9" hidden="1" x14ac:dyDescent="0.25">
      <c r="C22" s="44"/>
      <c r="G22" s="24"/>
      <c r="H22" s="25"/>
      <c r="I22" s="45"/>
    </row>
    <row r="23" spans="3:9" x14ac:dyDescent="0.25">
      <c r="C23" s="44"/>
      <c r="D23" s="26" t="s">
        <v>102</v>
      </c>
      <c r="G23" s="24"/>
      <c r="H23" s="25"/>
      <c r="I23" s="45"/>
    </row>
    <row r="24" spans="3:9" ht="23.25" hidden="1" x14ac:dyDescent="0.35">
      <c r="C24" s="44"/>
      <c r="D24" s="39" t="s">
        <v>45</v>
      </c>
      <c r="E24" s="101" t="s">
        <v>46</v>
      </c>
      <c r="F24" s="101"/>
      <c r="G24" s="101"/>
      <c r="I24" s="45"/>
    </row>
    <row r="25" spans="3:9" hidden="1" x14ac:dyDescent="0.25">
      <c r="C25" s="44"/>
      <c r="D25" s="2" t="s">
        <v>47</v>
      </c>
      <c r="E25" s="3" t="str">
        <f>IF(AND(F36&gt;=12,F36&lt;=15),1,"NO APLICA")</f>
        <v>NO APLICA</v>
      </c>
      <c r="F25" s="4">
        <f>IF(AND(F36&gt;=8,F36&lt;12),2,"NO APLICA")</f>
        <v>2</v>
      </c>
      <c r="G25" s="3" t="str">
        <f>IF(AND(F36&gt;=5,F36&lt;8),3,"NO APLICA")</f>
        <v>NO APLICA</v>
      </c>
      <c r="I25" s="45"/>
    </row>
    <row r="26" spans="3:9" ht="37.5" hidden="1" x14ac:dyDescent="0.25">
      <c r="C26" s="44"/>
      <c r="D26" s="5" t="s">
        <v>6</v>
      </c>
      <c r="E26" s="6" t="s">
        <v>48</v>
      </c>
      <c r="F26" s="6" t="s">
        <v>49</v>
      </c>
      <c r="G26" s="6" t="s">
        <v>50</v>
      </c>
      <c r="I26" s="45"/>
    </row>
    <row r="27" spans="3:9" ht="18.75" hidden="1" x14ac:dyDescent="0.25">
      <c r="C27" s="44"/>
      <c r="D27" s="5" t="s">
        <v>44</v>
      </c>
      <c r="E27" s="6" t="s">
        <v>51</v>
      </c>
      <c r="F27" s="6" t="s">
        <v>52</v>
      </c>
      <c r="G27" s="6" t="s">
        <v>53</v>
      </c>
      <c r="I27" s="45"/>
    </row>
    <row r="28" spans="3:9" ht="18.75" hidden="1" x14ac:dyDescent="0.25">
      <c r="C28" s="44"/>
      <c r="D28" s="7" t="s">
        <v>8</v>
      </c>
      <c r="E28" s="6" t="s">
        <v>54</v>
      </c>
      <c r="F28" s="6" t="s">
        <v>55</v>
      </c>
      <c r="G28" s="8" t="s">
        <v>56</v>
      </c>
      <c r="I28" s="45"/>
    </row>
    <row r="29" spans="3:9" ht="18.75" hidden="1" x14ac:dyDescent="0.25">
      <c r="C29" s="44"/>
      <c r="D29" s="7" t="s">
        <v>57</v>
      </c>
      <c r="E29" s="6" t="s">
        <v>58</v>
      </c>
      <c r="F29" s="6" t="s">
        <v>59</v>
      </c>
      <c r="G29" s="6" t="s">
        <v>60</v>
      </c>
      <c r="I29" s="45"/>
    </row>
    <row r="30" spans="3:9" ht="18.75" hidden="1" x14ac:dyDescent="0.25">
      <c r="C30" s="44"/>
      <c r="D30" s="7" t="s">
        <v>61</v>
      </c>
      <c r="E30" s="6" t="s">
        <v>51</v>
      </c>
      <c r="F30" s="6" t="s">
        <v>52</v>
      </c>
      <c r="G30" s="6" t="s">
        <v>53</v>
      </c>
      <c r="I30" s="45"/>
    </row>
    <row r="31" spans="3:9" ht="18.75" hidden="1" x14ac:dyDescent="0.3">
      <c r="C31" s="44"/>
      <c r="D31" s="9">
        <f>IF(D33="Negativa o abstención",3,IF(D33="Con salvedades",2,IF(D33="Sin salvedades",1,0)))</f>
        <v>2</v>
      </c>
      <c r="E31" s="9">
        <f>IF(E33="Deficiente ",3,IF(E33="Con deficiencias",2,IF(E33="Eficiente",1,0)))</f>
        <v>1</v>
      </c>
      <c r="F31" s="9">
        <f>IF(F33="No fenecida",3,IF(F33="Fenecida",1,0))</f>
        <v>1</v>
      </c>
      <c r="G31" s="9">
        <f>IF(G33="Alto",3,IF(G33="Medio",2,IF(G33="Bajo",1,0)))</f>
        <v>3</v>
      </c>
      <c r="H31" s="9">
        <f>IF(H33="Inadecuado o inexistente",3,IF(H33="Parcialmente adecuado",2,IF(H33="Adecuado",1,0)))</f>
        <v>2</v>
      </c>
      <c r="I31" s="45"/>
    </row>
    <row r="32" spans="3:9" ht="24.75" x14ac:dyDescent="0.25">
      <c r="C32" s="44"/>
      <c r="D32" s="51" t="s">
        <v>62</v>
      </c>
      <c r="E32" s="52" t="s">
        <v>103</v>
      </c>
      <c r="F32" s="52" t="s">
        <v>104</v>
      </c>
      <c r="G32" s="53" t="s">
        <v>105</v>
      </c>
      <c r="H32" s="53" t="s">
        <v>106</v>
      </c>
      <c r="I32" s="45"/>
    </row>
    <row r="33" spans="3:9" x14ac:dyDescent="0.25">
      <c r="C33" s="44"/>
      <c r="D33" s="19" t="s">
        <v>79</v>
      </c>
      <c r="E33" s="19" t="s">
        <v>83</v>
      </c>
      <c r="F33" s="19" t="s">
        <v>69</v>
      </c>
      <c r="G33" s="19" t="s">
        <v>77</v>
      </c>
      <c r="H33" s="19" t="s">
        <v>82</v>
      </c>
      <c r="I33" s="45"/>
    </row>
    <row r="34" spans="3:9" x14ac:dyDescent="0.25">
      <c r="C34" s="44"/>
      <c r="I34" s="45"/>
    </row>
    <row r="35" spans="3:9" x14ac:dyDescent="0.25">
      <c r="C35" s="44"/>
      <c r="D35" s="102" t="s">
        <v>45</v>
      </c>
      <c r="E35" s="102"/>
      <c r="F35" s="51" t="s">
        <v>72</v>
      </c>
      <c r="G35" s="54" t="s">
        <v>101</v>
      </c>
      <c r="I35" s="45"/>
    </row>
    <row r="36" spans="3:9" x14ac:dyDescent="0.25">
      <c r="C36" s="44"/>
      <c r="D36" s="103" t="s">
        <v>61</v>
      </c>
      <c r="E36" s="103"/>
      <c r="F36" s="40">
        <f>SUM(D31,E31,F31,G31,H31)</f>
        <v>9</v>
      </c>
      <c r="G36" s="40" t="str">
        <f>IF(AND(D26=D36,ISNUMBER(E25)),E26,IF(AND(D27=D36,ISNUMBER(E25)),E27,IF(AND(D28=D36,ISNUMBER(E25)),E28,IF(AND(D29=D36,ISNUMBER(E25)),E29,IF(AND(D30=D36,ISNUMBER(E25)),E30,IF(AND(D26=D36,ISNUMBER(F25)),F26,IF(AND(D27=D36,ISNUMBER(F25)),F27,IF(AND(D28=D36,ISNUMBER(F25)),F28,IF(AND(D29=D36,ISNUMBER(F25)),F29,IF(AND(D30=D36,ISNUMBER(F25)),F30,IF(AND(D26=D36,ISNUMBER(G25)),G26,IF(AND(D27=D36,ISNUMBER(G25)),G27,IF(AND(D28=D36,ISNUMBER(G25)),G28,IF(AND(D29=D36,ISNUMBER(G25)),G29,IF(AND(D30=D36,ISNUMBER(G25)),G30,"no aplica")))))))))))))))</f>
        <v>Entre &gt;1% y &lt;=2%</v>
      </c>
      <c r="I36" s="45"/>
    </row>
    <row r="37" spans="3:9" ht="10.15" customHeight="1" x14ac:dyDescent="0.25">
      <c r="C37" s="44"/>
      <c r="G37" s="24"/>
      <c r="H37" s="25"/>
      <c r="I37" s="45"/>
    </row>
    <row r="38" spans="3:9" x14ac:dyDescent="0.25">
      <c r="C38" s="44"/>
      <c r="D38" s="1" t="s">
        <v>9</v>
      </c>
      <c r="E38" s="84"/>
      <c r="F38" s="84"/>
      <c r="G38" s="84"/>
      <c r="H38" s="84"/>
      <c r="I38" s="45"/>
    </row>
    <row r="39" spans="3:9" ht="7.5" customHeight="1" thickBot="1" x14ac:dyDescent="0.3">
      <c r="C39" s="44"/>
      <c r="I39" s="45"/>
    </row>
    <row r="40" spans="3:9" ht="14.25" customHeight="1" x14ac:dyDescent="0.25">
      <c r="C40" s="44"/>
      <c r="D40" s="75"/>
      <c r="E40" s="76"/>
      <c r="F40" s="76"/>
      <c r="G40" s="76"/>
      <c r="H40" s="77"/>
      <c r="I40" s="45"/>
    </row>
    <row r="41" spans="3:9" x14ac:dyDescent="0.25">
      <c r="C41" s="44"/>
      <c r="D41" s="78"/>
      <c r="E41" s="79"/>
      <c r="F41" s="79"/>
      <c r="G41" s="79"/>
      <c r="H41" s="80"/>
      <c r="I41" s="45"/>
    </row>
    <row r="42" spans="3:9" ht="9.75" customHeight="1" x14ac:dyDescent="0.25">
      <c r="C42" s="44"/>
      <c r="D42" s="78"/>
      <c r="E42" s="79"/>
      <c r="F42" s="79"/>
      <c r="G42" s="79"/>
      <c r="H42" s="80"/>
      <c r="I42" s="45"/>
    </row>
    <row r="43" spans="3:9" ht="10.5" customHeight="1" x14ac:dyDescent="0.25">
      <c r="C43" s="44"/>
      <c r="D43" s="78"/>
      <c r="E43" s="79"/>
      <c r="F43" s="79"/>
      <c r="G43" s="79"/>
      <c r="H43" s="80"/>
      <c r="I43" s="45"/>
    </row>
    <row r="44" spans="3:9" ht="11.25" customHeight="1" x14ac:dyDescent="0.25">
      <c r="C44" s="44"/>
      <c r="D44" s="78"/>
      <c r="E44" s="79"/>
      <c r="F44" s="79"/>
      <c r="G44" s="79"/>
      <c r="H44" s="80"/>
      <c r="I44" s="45"/>
    </row>
    <row r="45" spans="3:9" ht="9.75" customHeight="1" thickBot="1" x14ac:dyDescent="0.3">
      <c r="C45" s="44"/>
      <c r="D45" s="81"/>
      <c r="E45" s="82"/>
      <c r="F45" s="82"/>
      <c r="G45" s="82"/>
      <c r="H45" s="83"/>
      <c r="I45" s="45"/>
    </row>
    <row r="46" spans="3:9" x14ac:dyDescent="0.25">
      <c r="C46" s="46"/>
      <c r="D46" s="47"/>
      <c r="E46" s="47"/>
      <c r="F46" s="47"/>
      <c r="G46" s="47"/>
      <c r="H46" s="47"/>
      <c r="I46" s="48"/>
    </row>
    <row r="48" spans="3:9" x14ac:dyDescent="0.25">
      <c r="C48" s="99" t="s">
        <v>11</v>
      </c>
      <c r="D48" s="99"/>
      <c r="E48" s="99"/>
      <c r="F48" s="99"/>
      <c r="G48" s="99"/>
      <c r="H48" s="99"/>
      <c r="I48" s="99"/>
    </row>
    <row r="49" spans="3:12" ht="24.6" customHeight="1" thickBot="1" x14ac:dyDescent="0.3">
      <c r="C49" s="44"/>
      <c r="D49" s="1" t="s">
        <v>1</v>
      </c>
      <c r="I49" s="45"/>
    </row>
    <row r="50" spans="3:12" ht="15.75" thickBot="1" x14ac:dyDescent="0.3">
      <c r="C50" s="44"/>
      <c r="D50" s="49" t="s">
        <v>7</v>
      </c>
      <c r="E50" s="66" t="s">
        <v>2</v>
      </c>
      <c r="F50" s="67"/>
      <c r="G50" s="68" t="s">
        <v>3</v>
      </c>
      <c r="I50" s="45"/>
    </row>
    <row r="51" spans="3:12" ht="15.75" thickBot="1" x14ac:dyDescent="0.3">
      <c r="C51" s="44"/>
      <c r="D51" s="21" t="str">
        <f>D17</f>
        <v>Pasivos más patrimonio</v>
      </c>
      <c r="E51" s="33">
        <v>5.0000000000000001E-3</v>
      </c>
      <c r="F51" s="87">
        <f>+E17*E51</f>
        <v>50</v>
      </c>
      <c r="G51" s="88"/>
      <c r="I51" s="45"/>
    </row>
    <row r="52" spans="3:12" x14ac:dyDescent="0.25">
      <c r="C52" s="44"/>
      <c r="I52" s="45"/>
    </row>
    <row r="53" spans="3:12" x14ac:dyDescent="0.25">
      <c r="C53" s="44"/>
      <c r="D53" s="74" t="s">
        <v>12</v>
      </c>
      <c r="E53" s="74"/>
      <c r="F53" s="74"/>
      <c r="G53" s="74"/>
      <c r="H53" s="74"/>
      <c r="I53" s="55"/>
      <c r="J53" s="27"/>
      <c r="K53" s="27"/>
      <c r="L53" s="27"/>
    </row>
    <row r="54" spans="3:12" ht="28.15" customHeight="1" thickBot="1" x14ac:dyDescent="0.3">
      <c r="C54" s="44"/>
      <c r="D54" s="85" t="s">
        <v>39</v>
      </c>
      <c r="E54" s="85"/>
      <c r="F54" s="85"/>
      <c r="G54" s="85"/>
      <c r="H54" s="85"/>
      <c r="I54" s="45"/>
    </row>
    <row r="55" spans="3:12" ht="15.75" customHeight="1" thickBot="1" x14ac:dyDescent="0.3">
      <c r="C55" s="44"/>
      <c r="D55" s="49" t="s">
        <v>10</v>
      </c>
      <c r="E55" s="49" t="s">
        <v>13</v>
      </c>
      <c r="I55" s="45"/>
    </row>
    <row r="56" spans="3:12" ht="15.75" thickBot="1" x14ac:dyDescent="0.3">
      <c r="C56" s="44"/>
      <c r="D56" s="29">
        <v>0.5</v>
      </c>
      <c r="E56" s="35">
        <f>+F51*D56</f>
        <v>25</v>
      </c>
      <c r="I56" s="45"/>
    </row>
    <row r="57" spans="3:12" ht="3" customHeight="1" x14ac:dyDescent="0.25">
      <c r="C57" s="44"/>
      <c r="D57" s="73" t="s">
        <v>14</v>
      </c>
      <c r="E57" s="73"/>
      <c r="F57" s="73"/>
      <c r="G57" s="73"/>
      <c r="H57" s="73"/>
      <c r="I57" s="45"/>
    </row>
    <row r="58" spans="3:12" ht="13.9" customHeight="1" x14ac:dyDescent="0.25">
      <c r="C58" s="44"/>
      <c r="D58" s="73"/>
      <c r="E58" s="73"/>
      <c r="F58" s="73"/>
      <c r="G58" s="73"/>
      <c r="H58" s="73"/>
      <c r="I58" s="45"/>
    </row>
    <row r="59" spans="3:12" ht="13.9" customHeight="1" x14ac:dyDescent="0.25">
      <c r="C59" s="44"/>
      <c r="D59" s="86" t="s">
        <v>15</v>
      </c>
      <c r="E59" s="86"/>
      <c r="F59" s="86"/>
      <c r="G59" s="86"/>
      <c r="H59" s="86"/>
      <c r="I59" s="45"/>
    </row>
    <row r="60" spans="3:12" ht="7.5" customHeight="1" x14ac:dyDescent="0.25">
      <c r="C60" s="44"/>
      <c r="I60" s="45"/>
    </row>
    <row r="61" spans="3:12" x14ac:dyDescent="0.25">
      <c r="C61" s="44"/>
      <c r="D61" s="74" t="s">
        <v>16</v>
      </c>
      <c r="E61" s="74"/>
      <c r="F61" s="74"/>
      <c r="G61" s="74"/>
      <c r="H61" s="74"/>
      <c r="I61" s="55"/>
      <c r="J61" s="27"/>
      <c r="K61" s="27"/>
      <c r="L61" s="27"/>
    </row>
    <row r="62" spans="3:12" ht="18.600000000000001" customHeight="1" x14ac:dyDescent="0.25">
      <c r="C62" s="44"/>
      <c r="D62" s="85" t="s">
        <v>17</v>
      </c>
      <c r="E62" s="85"/>
      <c r="F62" s="85"/>
      <c r="G62" s="85"/>
      <c r="H62" s="85"/>
      <c r="I62" s="45"/>
    </row>
    <row r="63" spans="3:12" ht="9" customHeight="1" thickBot="1" x14ac:dyDescent="0.3">
      <c r="C63" s="44"/>
      <c r="I63" s="45"/>
    </row>
    <row r="64" spans="3:12" ht="30.75" thickBot="1" x14ac:dyDescent="0.3">
      <c r="C64" s="44"/>
      <c r="D64" s="69" t="s">
        <v>18</v>
      </c>
      <c r="E64" s="70" t="s">
        <v>19</v>
      </c>
      <c r="I64" s="45"/>
    </row>
    <row r="65" spans="3:9" ht="15.75" thickBot="1" x14ac:dyDescent="0.3">
      <c r="C65" s="44"/>
      <c r="D65" s="28">
        <f>IF(D56=50%,5%,3%)</f>
        <v>0.05</v>
      </c>
      <c r="E65" s="35">
        <f>+F51*D65</f>
        <v>2.5</v>
      </c>
      <c r="I65" s="45"/>
    </row>
    <row r="66" spans="3:9" ht="9.6" customHeight="1" x14ac:dyDescent="0.25">
      <c r="C66" s="44"/>
      <c r="I66" s="45"/>
    </row>
    <row r="67" spans="3:9" x14ac:dyDescent="0.25">
      <c r="C67" s="44"/>
      <c r="D67" s="96" t="s">
        <v>41</v>
      </c>
      <c r="E67" s="97"/>
      <c r="F67" s="97"/>
      <c r="G67" s="97"/>
      <c r="H67" s="98"/>
      <c r="I67" s="45"/>
    </row>
    <row r="68" spans="3:9" ht="19.5" customHeight="1" x14ac:dyDescent="0.25">
      <c r="C68" s="44"/>
      <c r="D68" s="89" t="s">
        <v>42</v>
      </c>
      <c r="E68" s="90"/>
      <c r="F68" s="91"/>
      <c r="G68" s="91"/>
      <c r="H68" s="92"/>
      <c r="I68" s="45"/>
    </row>
    <row r="69" spans="3:9" ht="33" customHeight="1" x14ac:dyDescent="0.25">
      <c r="C69" s="44"/>
      <c r="D69" s="89"/>
      <c r="E69" s="93"/>
      <c r="F69" s="94"/>
      <c r="G69" s="94"/>
      <c r="H69" s="95"/>
      <c r="I69" s="45"/>
    </row>
    <row r="70" spans="3:9" x14ac:dyDescent="0.25">
      <c r="C70" s="44"/>
      <c r="D70" s="89" t="s">
        <v>43</v>
      </c>
      <c r="E70" s="90"/>
      <c r="F70" s="91"/>
      <c r="G70" s="91"/>
      <c r="H70" s="92"/>
      <c r="I70" s="45"/>
    </row>
    <row r="71" spans="3:9" ht="21" customHeight="1" x14ac:dyDescent="0.25">
      <c r="C71" s="44"/>
      <c r="D71" s="89"/>
      <c r="E71" s="93"/>
      <c r="F71" s="94"/>
      <c r="G71" s="94"/>
      <c r="H71" s="95"/>
      <c r="I71" s="45"/>
    </row>
    <row r="72" spans="3:9" ht="8.4499999999999993" customHeight="1" x14ac:dyDescent="0.25">
      <c r="C72" s="46"/>
      <c r="D72" s="47"/>
      <c r="E72" s="47"/>
      <c r="F72" s="47"/>
      <c r="G72" s="47"/>
      <c r="H72" s="47"/>
      <c r="I72" s="48"/>
    </row>
  </sheetData>
  <mergeCells count="28">
    <mergeCell ref="C13:I13"/>
    <mergeCell ref="C48:I48"/>
    <mergeCell ref="H2:I2"/>
    <mergeCell ref="H3:I3"/>
    <mergeCell ref="H4:I4"/>
    <mergeCell ref="D14:H14"/>
    <mergeCell ref="E7:H7"/>
    <mergeCell ref="E8:H8"/>
    <mergeCell ref="E9:H9"/>
    <mergeCell ref="E10:H10"/>
    <mergeCell ref="E24:G24"/>
    <mergeCell ref="D35:E35"/>
    <mergeCell ref="D36:E36"/>
    <mergeCell ref="C2:G4"/>
    <mergeCell ref="D68:D69"/>
    <mergeCell ref="E68:H69"/>
    <mergeCell ref="D70:D71"/>
    <mergeCell ref="E70:H71"/>
    <mergeCell ref="D62:H62"/>
    <mergeCell ref="D67:H67"/>
    <mergeCell ref="D57:H58"/>
    <mergeCell ref="D61:H61"/>
    <mergeCell ref="D40:H45"/>
    <mergeCell ref="E38:H38"/>
    <mergeCell ref="D53:H53"/>
    <mergeCell ref="D54:H54"/>
    <mergeCell ref="D59:H59"/>
    <mergeCell ref="F51:G51"/>
  </mergeCells>
  <dataValidations count="3">
    <dataValidation type="whole" operator="greaterThan" allowBlank="1" showInputMessage="1" showErrorMessage="1" sqref="E17:E18" xr:uid="{00000000-0002-0000-0000-000000000000}">
      <formula1>0</formula1>
    </dataValidation>
    <dataValidation allowBlank="1" showInputMessage="1" showErrorMessage="1" sqref="G31" xr:uid="{00000000-0002-0000-0000-000001000000}"/>
    <dataValidation type="list" showInputMessage="1" showErrorMessage="1" sqref="D56 D17" xr:uid="{00000000-0002-0000-0000-000002000000}">
      <formula1>#REF!</formula1>
    </dataValidation>
  </dataValidations>
  <pageMargins left="0.7" right="0.7" top="0.75" bottom="0.75" header="0.3" footer="0.3"/>
  <pageSetup scale="74" orientation="portrait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listas!$F$2:$F$6</xm:f>
          </x14:formula1>
          <xm:sqref>D36:E36</xm:sqref>
        </x14:dataValidation>
        <x14:dataValidation type="list" allowBlank="1" showInputMessage="1" showErrorMessage="1" xr:uid="{00000000-0002-0000-0000-000004000000}">
          <x14:formula1>
            <xm:f>listas!$E$2:$E$4</xm:f>
          </x14:formula1>
          <xm:sqref>H33</xm:sqref>
        </x14:dataValidation>
        <x14:dataValidation type="list" allowBlank="1" showInputMessage="1" showErrorMessage="1" xr:uid="{00000000-0002-0000-0000-000005000000}">
          <x14:formula1>
            <xm:f>listas!$D$2:$D$4</xm:f>
          </x14:formula1>
          <xm:sqref>G33</xm:sqref>
        </x14:dataValidation>
        <x14:dataValidation type="list" allowBlank="1" showInputMessage="1" showErrorMessage="1" xr:uid="{00000000-0002-0000-0000-000006000000}">
          <x14:formula1>
            <xm:f>listas!$C$2:$C$3</xm:f>
          </x14:formula1>
          <xm:sqref>F33</xm:sqref>
        </x14:dataValidation>
        <x14:dataValidation type="list" allowBlank="1" showInputMessage="1" showErrorMessage="1" xr:uid="{00000000-0002-0000-0000-000007000000}">
          <x14:formula1>
            <xm:f>listas!$B$2:$B$4</xm:f>
          </x14:formula1>
          <xm:sqref>E33</xm:sqref>
        </x14:dataValidation>
        <x14:dataValidation type="list" allowBlank="1" showInputMessage="1" showErrorMessage="1" xr:uid="{00000000-0002-0000-0000-000008000000}">
          <x14:formula1>
            <xm:f>listas!$A$2:$A$4</xm:f>
          </x14:formula1>
          <xm:sqref>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68"/>
  <sheetViews>
    <sheetView showGridLines="0" topLeftCell="B1" zoomScale="110" zoomScaleNormal="110" workbookViewId="0">
      <selection activeCell="E7" sqref="E7:H7"/>
    </sheetView>
  </sheetViews>
  <sheetFormatPr baseColWidth="10" defaultColWidth="11.42578125" defaultRowHeight="15" x14ac:dyDescent="0.25"/>
  <cols>
    <col min="1" max="1" width="3.42578125" style="1" hidden="1" customWidth="1"/>
    <col min="2" max="2" width="1.5703125" style="1" customWidth="1"/>
    <col min="3" max="3" width="3.42578125" style="1" customWidth="1"/>
    <col min="4" max="4" width="29.42578125" style="1" customWidth="1"/>
    <col min="5" max="5" width="30.7109375" style="1" customWidth="1"/>
    <col min="6" max="6" width="22.85546875" style="1" customWidth="1"/>
    <col min="7" max="7" width="23.85546875" style="1" customWidth="1"/>
    <col min="8" max="8" width="38.7109375" style="1" customWidth="1"/>
    <col min="9" max="9" width="4" style="1" customWidth="1"/>
    <col min="10" max="10" width="6.140625" style="1" customWidth="1"/>
    <col min="11" max="14" width="22.42578125" style="1" customWidth="1"/>
    <col min="15" max="15" width="26.42578125" style="1" customWidth="1"/>
    <col min="16" max="16" width="10" style="1" customWidth="1"/>
    <col min="17" max="16384" width="11.42578125" style="1"/>
  </cols>
  <sheetData>
    <row r="1" spans="1:18" s="61" customFormat="1" ht="5.4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  <c r="Q1" s="59"/>
      <c r="R1" s="60"/>
    </row>
    <row r="2" spans="1:18" s="61" customFormat="1" ht="18" customHeight="1" x14ac:dyDescent="0.2">
      <c r="A2" s="57"/>
      <c r="B2" s="65"/>
      <c r="C2" s="134" t="s">
        <v>109</v>
      </c>
      <c r="D2" s="135"/>
      <c r="E2" s="135"/>
      <c r="F2" s="135"/>
      <c r="G2" s="136"/>
      <c r="H2" s="130" t="s">
        <v>111</v>
      </c>
      <c r="I2" s="131"/>
      <c r="J2" s="58"/>
      <c r="K2" s="59"/>
      <c r="L2" s="60"/>
    </row>
    <row r="3" spans="1:18" s="61" customFormat="1" ht="19.899999999999999" customHeight="1" x14ac:dyDescent="0.2">
      <c r="A3" s="57"/>
      <c r="B3" s="65"/>
      <c r="C3" s="137"/>
      <c r="D3" s="132"/>
      <c r="E3" s="132"/>
      <c r="F3" s="132"/>
      <c r="G3" s="133"/>
      <c r="H3" s="130" t="s">
        <v>108</v>
      </c>
      <c r="I3" s="131"/>
      <c r="J3" s="58"/>
      <c r="K3" s="59"/>
      <c r="L3" s="60"/>
    </row>
    <row r="4" spans="1:18" s="61" customFormat="1" ht="18" customHeight="1" x14ac:dyDescent="0.2">
      <c r="A4" s="57"/>
      <c r="B4" s="65"/>
      <c r="C4" s="138"/>
      <c r="D4" s="139"/>
      <c r="E4" s="139"/>
      <c r="F4" s="139"/>
      <c r="G4" s="140"/>
      <c r="H4" s="130" t="s">
        <v>112</v>
      </c>
      <c r="I4" s="131"/>
      <c r="J4" s="58"/>
      <c r="K4" s="59"/>
      <c r="L4" s="60"/>
    </row>
    <row r="5" spans="1:18" s="61" customFormat="1" ht="12" customHeight="1" x14ac:dyDescent="0.2">
      <c r="A5" s="57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57"/>
      <c r="N5" s="57"/>
      <c r="O5" s="57"/>
      <c r="P5" s="63"/>
      <c r="Q5" s="64"/>
      <c r="R5" s="60"/>
    </row>
    <row r="6" spans="1:18" ht="9" customHeight="1" x14ac:dyDescent="0.25">
      <c r="C6" s="41"/>
      <c r="D6" s="42"/>
      <c r="E6" s="56"/>
      <c r="F6" s="42"/>
      <c r="G6" s="42"/>
      <c r="H6" s="42"/>
      <c r="I6" s="43"/>
    </row>
    <row r="7" spans="1:18" x14ac:dyDescent="0.25">
      <c r="C7" s="44"/>
      <c r="D7" s="71" t="s">
        <v>107</v>
      </c>
      <c r="E7" s="84"/>
      <c r="F7" s="84"/>
      <c r="G7" s="84"/>
      <c r="H7" s="84"/>
      <c r="I7" s="45"/>
    </row>
    <row r="8" spans="1:18" x14ac:dyDescent="0.25">
      <c r="C8" s="44"/>
      <c r="D8" s="71" t="s">
        <v>20</v>
      </c>
      <c r="E8" s="84"/>
      <c r="F8" s="84"/>
      <c r="G8" s="84"/>
      <c r="H8" s="84"/>
      <c r="I8" s="45"/>
    </row>
    <row r="9" spans="1:18" x14ac:dyDescent="0.25">
      <c r="C9" s="44"/>
      <c r="D9" s="71" t="s">
        <v>21</v>
      </c>
      <c r="E9" s="84"/>
      <c r="F9" s="84"/>
      <c r="G9" s="84"/>
      <c r="H9" s="84"/>
      <c r="I9" s="45"/>
    </row>
    <row r="10" spans="1:18" x14ac:dyDescent="0.25">
      <c r="C10" s="44"/>
      <c r="D10" s="71" t="s">
        <v>22</v>
      </c>
      <c r="E10" s="84"/>
      <c r="F10" s="84"/>
      <c r="G10" s="84"/>
      <c r="H10" s="84"/>
      <c r="I10" s="45"/>
    </row>
    <row r="11" spans="1:18" x14ac:dyDescent="0.25">
      <c r="C11" s="46"/>
      <c r="D11" s="47"/>
      <c r="E11" s="38"/>
      <c r="F11" s="38"/>
      <c r="G11" s="38"/>
      <c r="H11" s="38"/>
      <c r="I11" s="48"/>
    </row>
    <row r="12" spans="1:18" ht="8.25" customHeight="1" x14ac:dyDescent="0.25">
      <c r="D12" s="20"/>
      <c r="G12" s="20"/>
    </row>
    <row r="13" spans="1:18" x14ac:dyDescent="0.25">
      <c r="C13" s="99" t="s">
        <v>37</v>
      </c>
      <c r="D13" s="99"/>
      <c r="E13" s="99"/>
      <c r="F13" s="99"/>
      <c r="G13" s="99"/>
      <c r="H13" s="99"/>
      <c r="I13" s="99"/>
    </row>
    <row r="14" spans="1:18" x14ac:dyDescent="0.25">
      <c r="C14" s="44"/>
      <c r="D14" s="1" t="s">
        <v>38</v>
      </c>
      <c r="E14" s="20"/>
      <c r="I14" s="45"/>
    </row>
    <row r="15" spans="1:18" ht="15.75" thickBot="1" x14ac:dyDescent="0.3">
      <c r="C15" s="44"/>
      <c r="I15" s="45"/>
    </row>
    <row r="16" spans="1:18" ht="15.75" thickBot="1" x14ac:dyDescent="0.3">
      <c r="C16" s="44"/>
      <c r="D16" s="49" t="s">
        <v>7</v>
      </c>
      <c r="E16" s="49" t="s">
        <v>0</v>
      </c>
      <c r="G16" s="25"/>
      <c r="H16" s="50" t="s">
        <v>28</v>
      </c>
      <c r="I16" s="45"/>
    </row>
    <row r="17" spans="3:14" ht="15.75" thickBot="1" x14ac:dyDescent="0.3">
      <c r="C17" s="44"/>
      <c r="D17" s="30" t="s">
        <v>24</v>
      </c>
      <c r="E17" s="36">
        <v>1200000000</v>
      </c>
      <c r="G17" s="24"/>
      <c r="H17" s="3" t="s">
        <v>36</v>
      </c>
      <c r="I17" s="45"/>
    </row>
    <row r="18" spans="3:14" x14ac:dyDescent="0.25">
      <c r="C18" s="44"/>
      <c r="G18" s="24"/>
      <c r="H18" s="25"/>
      <c r="I18" s="45"/>
    </row>
    <row r="19" spans="3:14" x14ac:dyDescent="0.25">
      <c r="C19" s="44"/>
      <c r="D19" s="26" t="s">
        <v>102</v>
      </c>
      <c r="I19" s="45"/>
    </row>
    <row r="20" spans="3:14" ht="23.25" hidden="1" x14ac:dyDescent="0.35">
      <c r="C20" s="44"/>
      <c r="D20" s="39" t="s">
        <v>45</v>
      </c>
      <c r="E20" s="101" t="s">
        <v>46</v>
      </c>
      <c r="F20" s="101"/>
      <c r="G20" s="101"/>
      <c r="H20" s="31"/>
      <c r="I20" s="45"/>
    </row>
    <row r="21" spans="3:14" hidden="1" x14ac:dyDescent="0.25">
      <c r="C21" s="44"/>
      <c r="D21" s="2" t="s">
        <v>47</v>
      </c>
      <c r="E21" s="3" t="str">
        <f>IF(AND(F31&lt;=12,F31&gt;=9),1,"NO APLICA")</f>
        <v>NO APLICA</v>
      </c>
      <c r="F21" s="4">
        <f>IF(AND(F31&lt;9,F31&gt;=6),2,"NO APLICA")</f>
        <v>2</v>
      </c>
      <c r="G21" s="3" t="str">
        <f>IF(AND(F31&lt;6,F31&gt;=4),3,"NO APLICA")</f>
        <v>NO APLICA</v>
      </c>
      <c r="I21" s="45"/>
    </row>
    <row r="22" spans="3:14" hidden="1" x14ac:dyDescent="0.25">
      <c r="C22" s="44"/>
      <c r="D22" s="32" t="s">
        <v>23</v>
      </c>
      <c r="E22" s="17" t="s">
        <v>98</v>
      </c>
      <c r="F22" s="17" t="s">
        <v>99</v>
      </c>
      <c r="G22" s="17" t="s">
        <v>100</v>
      </c>
      <c r="I22" s="45"/>
    </row>
    <row r="23" spans="3:14" hidden="1" x14ac:dyDescent="0.25">
      <c r="C23" s="44"/>
      <c r="D23" s="32" t="s">
        <v>24</v>
      </c>
      <c r="E23" s="17" t="s">
        <v>98</v>
      </c>
      <c r="F23" s="17" t="s">
        <v>99</v>
      </c>
      <c r="G23" s="17" t="s">
        <v>100</v>
      </c>
      <c r="I23" s="45"/>
    </row>
    <row r="24" spans="3:14" hidden="1" x14ac:dyDescent="0.25">
      <c r="C24" s="44"/>
      <c r="D24" s="32" t="s">
        <v>25</v>
      </c>
      <c r="E24" s="17" t="s">
        <v>98</v>
      </c>
      <c r="F24" s="17" t="s">
        <v>99</v>
      </c>
      <c r="G24" s="17" t="s">
        <v>100</v>
      </c>
      <c r="I24" s="45"/>
    </row>
    <row r="25" spans="3:14" hidden="1" x14ac:dyDescent="0.25">
      <c r="C25" s="44"/>
      <c r="D25" s="32" t="s">
        <v>26</v>
      </c>
      <c r="E25" s="17" t="s">
        <v>98</v>
      </c>
      <c r="F25" s="17" t="s">
        <v>99</v>
      </c>
      <c r="G25" s="17" t="s">
        <v>100</v>
      </c>
      <c r="I25" s="45"/>
    </row>
    <row r="26" spans="3:14" ht="18.75" hidden="1" x14ac:dyDescent="0.3">
      <c r="C26" s="44"/>
      <c r="D26" s="9">
        <f>IF(D28="Fiscales",3,IF(D28="Disciplinarios",2,IF(D28="Administrativos",1,0)))</f>
        <v>1</v>
      </c>
      <c r="E26" s="9">
        <f>IF(E28="No fenecida",3,IF(E28="Fenecida",1,0))</f>
        <v>3</v>
      </c>
      <c r="F26" s="9">
        <f>IF(F28="Alto",3,IF(F28="Medio",2,IF(F28="Bajo",1,0)))</f>
        <v>3</v>
      </c>
      <c r="G26" s="9">
        <f>IF(G28="Inadecuedo o inexistente",3,IF(G28="Parcialmente adecuado",2,IF(G28="Adecuado",1,0)))</f>
        <v>1</v>
      </c>
      <c r="H26" s="9"/>
      <c r="I26" s="45"/>
    </row>
    <row r="27" spans="3:14" ht="24" x14ac:dyDescent="0.3">
      <c r="C27" s="44"/>
      <c r="D27" s="52" t="s">
        <v>93</v>
      </c>
      <c r="E27" s="52" t="s">
        <v>94</v>
      </c>
      <c r="F27" s="52" t="s">
        <v>95</v>
      </c>
      <c r="G27" s="52" t="s">
        <v>96</v>
      </c>
      <c r="H27" s="9"/>
      <c r="I27" s="45"/>
    </row>
    <row r="28" spans="3:14" ht="18.75" x14ac:dyDescent="0.3">
      <c r="C28" s="44"/>
      <c r="D28" s="19" t="s">
        <v>92</v>
      </c>
      <c r="E28" s="19" t="s">
        <v>76</v>
      </c>
      <c r="F28" s="19" t="s">
        <v>77</v>
      </c>
      <c r="G28" s="19" t="s">
        <v>71</v>
      </c>
      <c r="H28" s="9"/>
      <c r="I28" s="45"/>
    </row>
    <row r="29" spans="3:14" x14ac:dyDescent="0.25">
      <c r="C29" s="44"/>
      <c r="I29" s="45"/>
    </row>
    <row r="30" spans="3:14" x14ac:dyDescent="0.25">
      <c r="C30" s="44"/>
      <c r="D30" s="116" t="s">
        <v>45</v>
      </c>
      <c r="E30" s="116"/>
      <c r="F30" s="72" t="s">
        <v>72</v>
      </c>
      <c r="G30" s="116" t="s">
        <v>73</v>
      </c>
      <c r="H30" s="116"/>
      <c r="I30" s="45"/>
    </row>
    <row r="31" spans="3:14" x14ac:dyDescent="0.25">
      <c r="C31" s="44"/>
      <c r="D31" s="103" t="s">
        <v>25</v>
      </c>
      <c r="E31" s="103"/>
      <c r="F31" s="40">
        <f>SUM(D26,E26,F26,G26,H26)</f>
        <v>8</v>
      </c>
      <c r="G31" s="117" t="str">
        <f>IF(AND(D22=D31,ISNUMBER(E21)),E22,IF(AND(D23=D31,ISNUMBER(E21)),E23,IF(AND(D24=D31,ISNUMBER(E21)),E24,IF(AND(D25=D31,ISNUMBER(E21)),E25,IF(AND(D22=D31,ISNUMBER(F21)),F22,IF(AND(D23=D31,ISNUMBER(F21)),F23,IF(AND(D24=D31,ISNUMBER(F21)),F24,IF(AND(D25=D31,ISNUMBER(F21)),F25,IF(AND(D22=D31,ISNUMBER(G21)),G22,IF(AND(D23=D31,ISNUMBER(G21)),G23,IF(AND(D24=D31,ISNUMBER(G21)),G24,IF(AND(D25=D31,ISNUMBER(G21)),G25,"no aplica"))))))))))))</f>
        <v>Entre &gt;1,17% y &lt;=2,08%</v>
      </c>
      <c r="H31" s="117"/>
      <c r="I31" s="45"/>
      <c r="L31" s="27"/>
      <c r="M31" s="27"/>
      <c r="N31" s="27"/>
    </row>
    <row r="32" spans="3:14" ht="6.75" customHeight="1" x14ac:dyDescent="0.25">
      <c r="C32" s="44"/>
      <c r="I32" s="45"/>
    </row>
    <row r="33" spans="3:9" x14ac:dyDescent="0.25">
      <c r="C33" s="44"/>
      <c r="D33" s="1" t="s">
        <v>9</v>
      </c>
      <c r="E33" s="84"/>
      <c r="F33" s="84"/>
      <c r="G33" s="84"/>
      <c r="H33" s="84"/>
      <c r="I33" s="45"/>
    </row>
    <row r="34" spans="3:9" ht="6" customHeight="1" thickBot="1" x14ac:dyDescent="0.3">
      <c r="C34" s="44"/>
      <c r="I34" s="45"/>
    </row>
    <row r="35" spans="3:9" x14ac:dyDescent="0.25">
      <c r="C35" s="44"/>
      <c r="D35" s="107"/>
      <c r="E35" s="108"/>
      <c r="F35" s="108"/>
      <c r="G35" s="108"/>
      <c r="H35" s="109"/>
      <c r="I35" s="45"/>
    </row>
    <row r="36" spans="3:9" x14ac:dyDescent="0.25">
      <c r="C36" s="44"/>
      <c r="D36" s="110"/>
      <c r="E36" s="111"/>
      <c r="F36" s="111"/>
      <c r="G36" s="111"/>
      <c r="H36" s="112"/>
      <c r="I36" s="45"/>
    </row>
    <row r="37" spans="3:9" x14ac:dyDescent="0.25">
      <c r="C37" s="44"/>
      <c r="D37" s="110"/>
      <c r="E37" s="111"/>
      <c r="F37" s="111"/>
      <c r="G37" s="111"/>
      <c r="H37" s="112"/>
      <c r="I37" s="45"/>
    </row>
    <row r="38" spans="3:9" x14ac:dyDescent="0.25">
      <c r="C38" s="44"/>
      <c r="D38" s="110"/>
      <c r="E38" s="111"/>
      <c r="F38" s="111"/>
      <c r="G38" s="111"/>
      <c r="H38" s="112"/>
      <c r="I38" s="45"/>
    </row>
    <row r="39" spans="3:9" x14ac:dyDescent="0.25">
      <c r="C39" s="44"/>
      <c r="D39" s="110"/>
      <c r="E39" s="111"/>
      <c r="F39" s="111"/>
      <c r="G39" s="111"/>
      <c r="H39" s="112"/>
      <c r="I39" s="45"/>
    </row>
    <row r="40" spans="3:9" ht="15.75" thickBot="1" x14ac:dyDescent="0.3">
      <c r="C40" s="44"/>
      <c r="D40" s="113"/>
      <c r="E40" s="114"/>
      <c r="F40" s="114"/>
      <c r="G40" s="114"/>
      <c r="H40" s="115"/>
      <c r="I40" s="45"/>
    </row>
    <row r="41" spans="3:9" x14ac:dyDescent="0.25">
      <c r="C41" s="46"/>
      <c r="D41" s="47"/>
      <c r="E41" s="47"/>
      <c r="F41" s="47"/>
      <c r="G41" s="47"/>
      <c r="H41" s="47"/>
      <c r="I41" s="48"/>
    </row>
    <row r="43" spans="3:9" x14ac:dyDescent="0.25">
      <c r="C43" s="99" t="s">
        <v>11</v>
      </c>
      <c r="D43" s="99"/>
      <c r="E43" s="99"/>
      <c r="F43" s="99"/>
      <c r="G43" s="99"/>
      <c r="H43" s="99"/>
      <c r="I43" s="99"/>
    </row>
    <row r="44" spans="3:9" x14ac:dyDescent="0.25">
      <c r="C44" s="44"/>
      <c r="D44" s="1" t="s">
        <v>1</v>
      </c>
      <c r="I44" s="45"/>
    </row>
    <row r="45" spans="3:9" ht="15.75" thickBot="1" x14ac:dyDescent="0.3">
      <c r="C45" s="44"/>
      <c r="I45" s="45"/>
    </row>
    <row r="46" spans="3:9" ht="15.75" thickBot="1" x14ac:dyDescent="0.3">
      <c r="C46" s="44"/>
      <c r="D46" s="49" t="s">
        <v>7</v>
      </c>
      <c r="E46" s="66" t="s">
        <v>2</v>
      </c>
      <c r="F46" s="67"/>
      <c r="G46" s="68" t="s">
        <v>3</v>
      </c>
      <c r="I46" s="45"/>
    </row>
    <row r="47" spans="3:9" ht="15.75" thickBot="1" x14ac:dyDescent="0.3">
      <c r="C47" s="44"/>
      <c r="D47" s="21" t="str">
        <f>D17</f>
        <v>Gastos programados</v>
      </c>
      <c r="E47" s="33">
        <v>1.17E-2</v>
      </c>
      <c r="F47" s="87">
        <f>+E17*E47</f>
        <v>14040000</v>
      </c>
      <c r="G47" s="88"/>
      <c r="I47" s="45"/>
    </row>
    <row r="48" spans="3:9" x14ac:dyDescent="0.25">
      <c r="C48" s="44"/>
      <c r="I48" s="45"/>
    </row>
    <row r="49" spans="3:9" x14ac:dyDescent="0.25">
      <c r="C49" s="44"/>
      <c r="D49" s="74" t="s">
        <v>12</v>
      </c>
      <c r="E49" s="74"/>
      <c r="F49" s="74"/>
      <c r="G49" s="74"/>
      <c r="H49" s="74"/>
      <c r="I49" s="45"/>
    </row>
    <row r="50" spans="3:9" x14ac:dyDescent="0.25">
      <c r="C50" s="44"/>
      <c r="D50" s="85" t="s">
        <v>40</v>
      </c>
      <c r="E50" s="85"/>
      <c r="F50" s="85"/>
      <c r="G50" s="85"/>
      <c r="H50" s="85"/>
      <c r="I50" s="45"/>
    </row>
    <row r="51" spans="3:9" ht="15.75" thickBot="1" x14ac:dyDescent="0.3">
      <c r="C51" s="44"/>
      <c r="I51" s="45"/>
    </row>
    <row r="52" spans="3:9" ht="15.75" thickBot="1" x14ac:dyDescent="0.3">
      <c r="C52" s="44"/>
      <c r="D52" s="49" t="s">
        <v>10</v>
      </c>
      <c r="E52" s="49" t="s">
        <v>13</v>
      </c>
      <c r="I52" s="45"/>
    </row>
    <row r="53" spans="3:9" ht="15.75" thickBot="1" x14ac:dyDescent="0.3">
      <c r="C53" s="44"/>
      <c r="D53" s="29">
        <v>0.75</v>
      </c>
      <c r="E53" s="37">
        <f>+F47*D53</f>
        <v>10530000</v>
      </c>
      <c r="I53" s="45"/>
    </row>
    <row r="54" spans="3:9" x14ac:dyDescent="0.25">
      <c r="C54" s="44"/>
      <c r="D54" s="73" t="s">
        <v>14</v>
      </c>
      <c r="E54" s="73"/>
      <c r="F54" s="73"/>
      <c r="G54" s="73"/>
      <c r="H54" s="73"/>
      <c r="I54" s="45"/>
    </row>
    <row r="55" spans="3:9" ht="14.45" customHeight="1" x14ac:dyDescent="0.25">
      <c r="C55" s="44"/>
      <c r="D55" s="86" t="s">
        <v>15</v>
      </c>
      <c r="E55" s="86"/>
      <c r="F55" s="86"/>
      <c r="G55" s="86"/>
      <c r="H55" s="86"/>
      <c r="I55" s="45"/>
    </row>
    <row r="56" spans="3:9" x14ac:dyDescent="0.25">
      <c r="C56" s="44"/>
      <c r="I56" s="45"/>
    </row>
    <row r="57" spans="3:9" x14ac:dyDescent="0.25">
      <c r="C57" s="44"/>
      <c r="D57" s="74" t="s">
        <v>16</v>
      </c>
      <c r="E57" s="74"/>
      <c r="F57" s="74"/>
      <c r="G57" s="74"/>
      <c r="H57" s="74"/>
      <c r="I57" s="45"/>
    </row>
    <row r="58" spans="3:9" x14ac:dyDescent="0.25">
      <c r="C58" s="44"/>
      <c r="D58" s="85" t="s">
        <v>17</v>
      </c>
      <c r="E58" s="85"/>
      <c r="F58" s="85"/>
      <c r="G58" s="85"/>
      <c r="H58" s="85"/>
      <c r="I58" s="45"/>
    </row>
    <row r="59" spans="3:9" ht="15.75" thickBot="1" x14ac:dyDescent="0.3">
      <c r="C59" s="44"/>
      <c r="I59" s="45"/>
    </row>
    <row r="60" spans="3:9" ht="33" customHeight="1" thickBot="1" x14ac:dyDescent="0.3">
      <c r="C60" s="44"/>
      <c r="D60" s="69" t="s">
        <v>18</v>
      </c>
      <c r="E60" s="70" t="s">
        <v>19</v>
      </c>
      <c r="I60" s="45"/>
    </row>
    <row r="61" spans="3:9" ht="15.75" thickBot="1" x14ac:dyDescent="0.3">
      <c r="C61" s="44"/>
      <c r="D61" s="28">
        <f>IF(D53=50%,5%,3%)</f>
        <v>0.03</v>
      </c>
      <c r="E61" s="37">
        <f>+F47*D61</f>
        <v>421200</v>
      </c>
      <c r="I61" s="45"/>
    </row>
    <row r="62" spans="3:9" x14ac:dyDescent="0.25">
      <c r="C62" s="44"/>
      <c r="I62" s="45"/>
    </row>
    <row r="63" spans="3:9" x14ac:dyDescent="0.25">
      <c r="C63" s="44"/>
      <c r="D63" s="104" t="s">
        <v>41</v>
      </c>
      <c r="E63" s="105"/>
      <c r="F63" s="105"/>
      <c r="G63" s="105"/>
      <c r="H63" s="106"/>
      <c r="I63" s="45"/>
    </row>
    <row r="64" spans="3:9" x14ac:dyDescent="0.25">
      <c r="C64" s="44"/>
      <c r="D64" s="89" t="s">
        <v>42</v>
      </c>
      <c r="E64" s="90"/>
      <c r="F64" s="91"/>
      <c r="G64" s="91"/>
      <c r="H64" s="92"/>
      <c r="I64" s="45"/>
    </row>
    <row r="65" spans="3:9" ht="33.75" customHeight="1" x14ac:dyDescent="0.25">
      <c r="C65" s="44"/>
      <c r="D65" s="89"/>
      <c r="E65" s="93"/>
      <c r="F65" s="94"/>
      <c r="G65" s="94"/>
      <c r="H65" s="95"/>
      <c r="I65" s="45"/>
    </row>
    <row r="66" spans="3:9" x14ac:dyDescent="0.25">
      <c r="C66" s="44"/>
      <c r="D66" s="89" t="s">
        <v>43</v>
      </c>
      <c r="E66" s="90"/>
      <c r="F66" s="91"/>
      <c r="G66" s="91"/>
      <c r="H66" s="92"/>
      <c r="I66" s="45"/>
    </row>
    <row r="67" spans="3:9" ht="33.75" customHeight="1" x14ac:dyDescent="0.25">
      <c r="C67" s="44"/>
      <c r="D67" s="89"/>
      <c r="E67" s="93"/>
      <c r="F67" s="94"/>
      <c r="G67" s="94"/>
      <c r="H67" s="95"/>
      <c r="I67" s="45"/>
    </row>
    <row r="68" spans="3:9" x14ac:dyDescent="0.25">
      <c r="C68" s="46"/>
      <c r="D68" s="47"/>
      <c r="E68" s="47"/>
      <c r="F68" s="47"/>
      <c r="G68" s="47"/>
      <c r="H68" s="47"/>
      <c r="I68" s="48"/>
    </row>
  </sheetData>
  <mergeCells count="29">
    <mergeCell ref="E8:H8"/>
    <mergeCell ref="E9:H9"/>
    <mergeCell ref="E10:H10"/>
    <mergeCell ref="C13:I13"/>
    <mergeCell ref="C43:I43"/>
    <mergeCell ref="E20:G20"/>
    <mergeCell ref="D30:E30"/>
    <mergeCell ref="D31:E31"/>
    <mergeCell ref="G30:H30"/>
    <mergeCell ref="G31:H31"/>
    <mergeCell ref="H2:I2"/>
    <mergeCell ref="H3:I3"/>
    <mergeCell ref="H4:I4"/>
    <mergeCell ref="E7:H7"/>
    <mergeCell ref="C2:G4"/>
    <mergeCell ref="D54:H54"/>
    <mergeCell ref="D55:H55"/>
    <mergeCell ref="D57:H57"/>
    <mergeCell ref="D58:H58"/>
    <mergeCell ref="E33:H33"/>
    <mergeCell ref="F47:G47"/>
    <mergeCell ref="D49:H49"/>
    <mergeCell ref="D50:H50"/>
    <mergeCell ref="D35:H40"/>
    <mergeCell ref="D63:H63"/>
    <mergeCell ref="D64:D65"/>
    <mergeCell ref="E64:H65"/>
    <mergeCell ref="D66:D67"/>
    <mergeCell ref="E66:H67"/>
  </mergeCells>
  <dataValidations count="4">
    <dataValidation type="whole" operator="greaterThan" allowBlank="1" showInputMessage="1" showErrorMessage="1" sqref="E17" xr:uid="{00000000-0002-0000-0100-000000000000}">
      <formula1>0</formula1>
    </dataValidation>
    <dataValidation allowBlank="1" showInputMessage="1" showErrorMessage="1" sqref="G26" xr:uid="{00000000-0002-0000-0100-000001000000}"/>
    <dataValidation type="list" showInputMessage="1" showErrorMessage="1" sqref="D53" xr:uid="{00000000-0002-0000-0100-000002000000}">
      <formula1>#REF!</formula1>
    </dataValidation>
    <dataValidation type="list" showInputMessage="1" showErrorMessage="1" sqref="D17" xr:uid="{00000000-0002-0000-0100-000003000000}">
      <formula1>$S$13:$S$14</formula1>
    </dataValidation>
  </dataValidations>
  <pageMargins left="0.7" right="0.7" top="0.75" bottom="0.75" header="0.3" footer="0.3"/>
  <pageSetup scale="59" orientation="portrait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4000000}">
          <x14:formula1>
            <xm:f>listas!$H$2:$H$4</xm:f>
          </x14:formula1>
          <xm:sqref>D28</xm:sqref>
        </x14:dataValidation>
        <x14:dataValidation type="list" allowBlank="1" showInputMessage="1" showErrorMessage="1" xr:uid="{00000000-0002-0000-0100-000005000000}">
          <x14:formula1>
            <xm:f>listas!$I$2:$I$3</xm:f>
          </x14:formula1>
          <xm:sqref>E28</xm:sqref>
        </x14:dataValidation>
        <x14:dataValidation type="list" allowBlank="1" showInputMessage="1" showErrorMessage="1" xr:uid="{00000000-0002-0000-0100-000006000000}">
          <x14:formula1>
            <xm:f>listas!$J$2:$J$4</xm:f>
          </x14:formula1>
          <xm:sqref>F28</xm:sqref>
        </x14:dataValidation>
        <x14:dataValidation type="list" allowBlank="1" showInputMessage="1" showErrorMessage="1" xr:uid="{00000000-0002-0000-0100-000007000000}">
          <x14:formula1>
            <xm:f>listas!$K$2:$K$4</xm:f>
          </x14:formula1>
          <xm:sqref>G28</xm:sqref>
        </x14:dataValidation>
        <x14:dataValidation type="list" allowBlank="1" showInputMessage="1" showErrorMessage="1" xr:uid="{00000000-0002-0000-0100-000008000000}">
          <x14:formula1>
            <xm:f>listas!$E$2:$E$4</xm:f>
          </x14:formula1>
          <xm:sqref>H28</xm:sqref>
        </x14:dataValidation>
        <x14:dataValidation type="list" allowBlank="1" showInputMessage="1" showErrorMessage="1" xr:uid="{00000000-0002-0000-0100-000009000000}">
          <x14:formula1>
            <xm:f>listas!$L$2:$L$5</xm:f>
          </x14:formula1>
          <xm:sqref>D31:E31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selection activeCell="A8" sqref="A8"/>
    </sheetView>
  </sheetViews>
  <sheetFormatPr baseColWidth="10" defaultColWidth="11.5703125" defaultRowHeight="15" x14ac:dyDescent="0.25"/>
  <cols>
    <col min="8" max="8" width="47" bestFit="1" customWidth="1"/>
    <col min="9" max="9" width="46.42578125" bestFit="1" customWidth="1"/>
    <col min="10" max="10" width="38.7109375" bestFit="1" customWidth="1"/>
    <col min="11" max="11" width="39.5703125" bestFit="1" customWidth="1"/>
  </cols>
  <sheetData>
    <row r="1" spans="1:12" x14ac:dyDescent="0.25">
      <c r="A1" s="10" t="s">
        <v>62</v>
      </c>
      <c r="B1" s="10" t="s">
        <v>63</v>
      </c>
      <c r="C1" s="10" t="s">
        <v>64</v>
      </c>
      <c r="D1" s="10" t="s">
        <v>65</v>
      </c>
      <c r="E1" s="10" t="s">
        <v>66</v>
      </c>
      <c r="F1" s="11" t="s">
        <v>74</v>
      </c>
      <c r="H1" s="10" t="s">
        <v>85</v>
      </c>
      <c r="I1" s="10" t="s">
        <v>86</v>
      </c>
      <c r="J1" s="10" t="s">
        <v>87</v>
      </c>
      <c r="K1" s="10" t="s">
        <v>88</v>
      </c>
      <c r="L1" s="10" t="s">
        <v>97</v>
      </c>
    </row>
    <row r="2" spans="1:12" ht="45" x14ac:dyDescent="0.25">
      <c r="A2" t="s">
        <v>75</v>
      </c>
      <c r="B2" t="s">
        <v>68</v>
      </c>
      <c r="C2" t="s">
        <v>76</v>
      </c>
      <c r="D2" t="s">
        <v>77</v>
      </c>
      <c r="E2" t="s">
        <v>78</v>
      </c>
      <c r="F2" s="12" t="s">
        <v>6</v>
      </c>
      <c r="H2" t="s">
        <v>90</v>
      </c>
      <c r="I2" t="s">
        <v>76</v>
      </c>
      <c r="J2" t="s">
        <v>77</v>
      </c>
      <c r="K2" t="s">
        <v>89</v>
      </c>
      <c r="L2" s="18" t="s">
        <v>23</v>
      </c>
    </row>
    <row r="3" spans="1:12" ht="30" x14ac:dyDescent="0.25">
      <c r="A3" t="s">
        <v>79</v>
      </c>
      <c r="B3" t="s">
        <v>80</v>
      </c>
      <c r="C3" t="s">
        <v>69</v>
      </c>
      <c r="D3" t="s">
        <v>81</v>
      </c>
      <c r="E3" t="s">
        <v>82</v>
      </c>
      <c r="F3" s="12" t="s">
        <v>44</v>
      </c>
      <c r="H3" t="s">
        <v>91</v>
      </c>
      <c r="I3" t="s">
        <v>69</v>
      </c>
      <c r="J3" t="s">
        <v>81</v>
      </c>
      <c r="K3" t="s">
        <v>82</v>
      </c>
      <c r="L3" s="18" t="s">
        <v>24</v>
      </c>
    </row>
    <row r="4" spans="1:12" x14ac:dyDescent="0.25">
      <c r="A4" t="s">
        <v>67</v>
      </c>
      <c r="B4" t="s">
        <v>83</v>
      </c>
      <c r="C4" t="s">
        <v>69</v>
      </c>
      <c r="D4" t="s">
        <v>70</v>
      </c>
      <c r="E4" t="s">
        <v>71</v>
      </c>
      <c r="F4" s="13" t="s">
        <v>8</v>
      </c>
      <c r="H4" t="s">
        <v>92</v>
      </c>
      <c r="J4" t="s">
        <v>70</v>
      </c>
      <c r="K4" t="s">
        <v>71</v>
      </c>
      <c r="L4" s="18" t="s">
        <v>25</v>
      </c>
    </row>
    <row r="5" spans="1:12" x14ac:dyDescent="0.25">
      <c r="F5" s="13" t="s">
        <v>57</v>
      </c>
      <c r="L5" s="18" t="s">
        <v>26</v>
      </c>
    </row>
    <row r="6" spans="1:12" x14ac:dyDescent="0.25">
      <c r="F6" s="1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K41:M51"/>
  <sheetViews>
    <sheetView workbookViewId="0">
      <selection activeCell="F44" sqref="F44"/>
    </sheetView>
  </sheetViews>
  <sheetFormatPr baseColWidth="10" defaultColWidth="11.5703125" defaultRowHeight="15" x14ac:dyDescent="0.25"/>
  <sheetData>
    <row r="41" spans="11:13" ht="15.75" thickBot="1" x14ac:dyDescent="0.3"/>
    <row r="42" spans="11:13" ht="15.75" thickBot="1" x14ac:dyDescent="0.3">
      <c r="K42" s="14" t="s">
        <v>27</v>
      </c>
      <c r="L42" s="120" t="s">
        <v>28</v>
      </c>
      <c r="M42" s="121"/>
    </row>
    <row r="43" spans="11:13" ht="15.75" thickBot="1" x14ac:dyDescent="0.3">
      <c r="K43" s="15" t="s">
        <v>23</v>
      </c>
      <c r="L43" s="122" t="s">
        <v>84</v>
      </c>
      <c r="M43" s="123"/>
    </row>
    <row r="44" spans="11:13" ht="15.75" thickBot="1" x14ac:dyDescent="0.3">
      <c r="K44" s="15" t="s">
        <v>24</v>
      </c>
      <c r="L44" s="124"/>
      <c r="M44" s="125"/>
    </row>
    <row r="45" spans="11:13" ht="15.75" thickBot="1" x14ac:dyDescent="0.3">
      <c r="K45" s="15" t="s">
        <v>25</v>
      </c>
      <c r="L45" s="124"/>
      <c r="M45" s="125"/>
    </row>
    <row r="46" spans="11:13" ht="15.75" thickBot="1" x14ac:dyDescent="0.3">
      <c r="K46" s="15" t="s">
        <v>26</v>
      </c>
      <c r="L46" s="126"/>
      <c r="M46" s="127"/>
    </row>
    <row r="47" spans="11:13" ht="37.5" customHeight="1" thickBot="1" x14ac:dyDescent="0.3">
      <c r="K47" s="128" t="s">
        <v>6</v>
      </c>
      <c r="L47" s="129"/>
      <c r="M47" s="16"/>
    </row>
    <row r="48" spans="11:13" ht="19.5" thickBot="1" x14ac:dyDescent="0.3">
      <c r="K48" s="128" t="s">
        <v>44</v>
      </c>
      <c r="L48" s="129"/>
      <c r="M48" s="16"/>
    </row>
    <row r="49" spans="11:13" ht="19.5" thickBot="1" x14ac:dyDescent="0.3">
      <c r="K49" s="118" t="s">
        <v>8</v>
      </c>
      <c r="L49" s="119"/>
      <c r="M49" s="16"/>
    </row>
    <row r="50" spans="11:13" ht="19.5" thickBot="1" x14ac:dyDescent="0.3">
      <c r="K50" s="118" t="s">
        <v>57</v>
      </c>
      <c r="L50" s="119"/>
      <c r="M50" s="16"/>
    </row>
    <row r="51" spans="11:13" ht="19.5" thickBot="1" x14ac:dyDescent="0.3">
      <c r="K51" s="118" t="s">
        <v>61</v>
      </c>
      <c r="L51" s="119"/>
      <c r="M51" s="16"/>
    </row>
  </sheetData>
  <mergeCells count="7">
    <mergeCell ref="K51:L51"/>
    <mergeCell ref="L42:M42"/>
    <mergeCell ref="L43:M46"/>
    <mergeCell ref="K47:L47"/>
    <mergeCell ref="K48:L48"/>
    <mergeCell ref="K49:L49"/>
    <mergeCell ref="K50:L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CONTABLE</vt:lpstr>
      <vt:lpstr>PRESUPUESTAL</vt:lpstr>
      <vt:lpstr>listas</vt:lpstr>
      <vt:lpstr>Hoja1</vt:lpstr>
      <vt:lpstr>CONTABLE!Área_de_impresión</vt:lpstr>
      <vt:lpstr>PRESUPUESTAL!Área_de_impresión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Adriana Leon Rodríguez (CGR)</dc:creator>
  <cp:lastModifiedBy>Camilo Bustos</cp:lastModifiedBy>
  <cp:lastPrinted>2020-06-28T16:40:46Z</cp:lastPrinted>
  <dcterms:created xsi:type="dcterms:W3CDTF">2016-02-11T19:00:08Z</dcterms:created>
  <dcterms:modified xsi:type="dcterms:W3CDTF">2023-02-16T06:17:03Z</dcterms:modified>
</cp:coreProperties>
</file>