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02"/>
  <workbookPr/>
  <mc:AlternateContent xmlns:mc="http://schemas.openxmlformats.org/markup-compatibility/2006">
    <mc:Choice Requires="x15">
      <x15ac:absPath xmlns:x15ac="http://schemas.microsoft.com/office/spreadsheetml/2010/11/ac" url="F:\MODELO PERSONA NATURAL(SIN LOGO)\operativo\1\"/>
    </mc:Choice>
  </mc:AlternateContent>
  <xr:revisionPtr revIDLastSave="0" documentId="13_ncr:1_{D1954D80-05C9-4937-9C3D-0EADD98475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ubsumaria" sheetId="10" r:id="rId1"/>
    <sheet name="Analítica" sheetId="11" r:id="rId2"/>
    <sheet name="Pruebas de integridad" sheetId="12" r:id="rId3"/>
    <sheet name="Conteo físico" sheetId="13" r:id="rId4"/>
    <sheet name="VNR" sheetId="14" r:id="rId5"/>
    <sheet name="corte" sheetId="6" r:id="rId6"/>
  </sheets>
  <externalReferences>
    <externalReference r:id="rId7"/>
    <externalReference r:id="rId8"/>
    <externalReference r:id="rId9"/>
    <externalReference r:id="rId10"/>
  </externalReferences>
  <definedNames>
    <definedName name="confianza">[1]Tabla!$A$2:$A$15</definedName>
    <definedName name="confianza1">[1]Tabla!$A$8:$A$15</definedName>
    <definedName name="error">[1]Tabla!$D$2:$D$15</definedName>
    <definedName name="ListaAdministracion" localSheetId="1">#REF!</definedName>
    <definedName name="ListaAdministracion" localSheetId="3">#REF!</definedName>
    <definedName name="ListaAdministracion" localSheetId="2">#REF!</definedName>
    <definedName name="ListaAdministracion" localSheetId="4">#REF!</definedName>
    <definedName name="ListaAdministracion">#REF!</definedName>
    <definedName name="muestreo">'[2]Muestreo integral'!$B$62:$E$69</definedName>
    <definedName name="PAIS">'[3]Monedas y Comprobantes'!$A$2:$A$20</definedName>
    <definedName name="Sumarias">'[4]Hoja Control'!$A$250:$A$280</definedName>
    <definedName name="tconfianza">'[2]Muestreo integral'!$B$62:$B$69</definedName>
    <definedName name="terror">'[2]Muestreo integral'!$F$56:$F$69</definedName>
    <definedName name="tocurrencia">'[2]Muestreo integral'!$B$56:$B$69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4" l="1"/>
  <c r="F21" i="14"/>
  <c r="H655" i="14"/>
  <c r="H654" i="14"/>
  <c r="I654" i="14" s="1"/>
  <c r="J654" i="14" s="1"/>
  <c r="L654" i="14" s="1"/>
  <c r="H653" i="14"/>
  <c r="I653" i="14" s="1"/>
  <c r="J653" i="14" s="1"/>
  <c r="L653" i="14" s="1"/>
  <c r="H652" i="14"/>
  <c r="H651" i="14"/>
  <c r="I651" i="14" s="1"/>
  <c r="H650" i="14"/>
  <c r="I650" i="14" s="1"/>
  <c r="J650" i="14" s="1"/>
  <c r="L650" i="14" s="1"/>
  <c r="H649" i="14"/>
  <c r="H648" i="14"/>
  <c r="H647" i="14"/>
  <c r="H646" i="14"/>
  <c r="H645" i="14"/>
  <c r="I645" i="14" s="1"/>
  <c r="J645" i="14" s="1"/>
  <c r="L645" i="14" s="1"/>
  <c r="H644" i="14"/>
  <c r="H643" i="14"/>
  <c r="I643" i="14" s="1"/>
  <c r="J643" i="14" s="1"/>
  <c r="L643" i="14" s="1"/>
  <c r="H642" i="14"/>
  <c r="I642" i="14" s="1"/>
  <c r="J642" i="14" s="1"/>
  <c r="L642" i="14" s="1"/>
  <c r="H641" i="14"/>
  <c r="H640" i="14"/>
  <c r="H639" i="14"/>
  <c r="H638" i="14"/>
  <c r="H637" i="14"/>
  <c r="I637" i="14" s="1"/>
  <c r="J637" i="14" s="1"/>
  <c r="L637" i="14" s="1"/>
  <c r="H636" i="14"/>
  <c r="H635" i="14"/>
  <c r="I635" i="14" s="1"/>
  <c r="J635" i="14" s="1"/>
  <c r="L635" i="14" s="1"/>
  <c r="H634" i="14"/>
  <c r="I634" i="14" s="1"/>
  <c r="H633" i="14"/>
  <c r="H632" i="14"/>
  <c r="H631" i="14"/>
  <c r="I631" i="14" s="1"/>
  <c r="H630" i="14"/>
  <c r="I630" i="14" s="1"/>
  <c r="J630" i="14" s="1"/>
  <c r="L630" i="14" s="1"/>
  <c r="H629" i="14"/>
  <c r="I629" i="14" s="1"/>
  <c r="J629" i="14" s="1"/>
  <c r="L629" i="14" s="1"/>
  <c r="H628" i="14"/>
  <c r="H627" i="14"/>
  <c r="I627" i="14" s="1"/>
  <c r="J627" i="14" s="1"/>
  <c r="L627" i="14" s="1"/>
  <c r="H626" i="14"/>
  <c r="I626" i="14" s="1"/>
  <c r="H625" i="14"/>
  <c r="H624" i="14"/>
  <c r="H623" i="14"/>
  <c r="I623" i="14" s="1"/>
  <c r="H622" i="14"/>
  <c r="I622" i="14" s="1"/>
  <c r="J622" i="14" s="1"/>
  <c r="L622" i="14" s="1"/>
  <c r="H621" i="14"/>
  <c r="I621" i="14" s="1"/>
  <c r="J621" i="14" s="1"/>
  <c r="L621" i="14" s="1"/>
  <c r="H620" i="14"/>
  <c r="H619" i="14"/>
  <c r="I619" i="14" s="1"/>
  <c r="J619" i="14" s="1"/>
  <c r="L619" i="14" s="1"/>
  <c r="H618" i="14"/>
  <c r="I618" i="14" s="1"/>
  <c r="J618" i="14" s="1"/>
  <c r="L618" i="14" s="1"/>
  <c r="H617" i="14"/>
  <c r="I617" i="14" s="1"/>
  <c r="H616" i="14"/>
  <c r="H615" i="14"/>
  <c r="I615" i="14" s="1"/>
  <c r="H614" i="14"/>
  <c r="I614" i="14" s="1"/>
  <c r="H613" i="14"/>
  <c r="I613" i="14" s="1"/>
  <c r="J613" i="14" s="1"/>
  <c r="L613" i="14" s="1"/>
  <c r="H612" i="14"/>
  <c r="H611" i="14"/>
  <c r="I611" i="14" s="1"/>
  <c r="J611" i="14" s="1"/>
  <c r="L611" i="14" s="1"/>
  <c r="H610" i="14"/>
  <c r="I610" i="14" s="1"/>
  <c r="H609" i="14"/>
  <c r="H608" i="14"/>
  <c r="H607" i="14"/>
  <c r="I607" i="14" s="1"/>
  <c r="H606" i="14"/>
  <c r="I606" i="14" s="1"/>
  <c r="J606" i="14" s="1"/>
  <c r="L606" i="14" s="1"/>
  <c r="H605" i="14"/>
  <c r="I605" i="14" s="1"/>
  <c r="J605" i="14" s="1"/>
  <c r="L605" i="14" s="1"/>
  <c r="H604" i="14"/>
  <c r="H603" i="14"/>
  <c r="I603" i="14" s="1"/>
  <c r="J603" i="14" s="1"/>
  <c r="L603" i="14" s="1"/>
  <c r="H602" i="14"/>
  <c r="I602" i="14" s="1"/>
  <c r="J602" i="14" s="1"/>
  <c r="L602" i="14" s="1"/>
  <c r="H601" i="14"/>
  <c r="H600" i="14"/>
  <c r="H599" i="14"/>
  <c r="H598" i="14"/>
  <c r="I598" i="14" s="1"/>
  <c r="J598" i="14" s="1"/>
  <c r="L598" i="14" s="1"/>
  <c r="H597" i="14"/>
  <c r="I597" i="14" s="1"/>
  <c r="J597" i="14" s="1"/>
  <c r="L597" i="14" s="1"/>
  <c r="H596" i="14"/>
  <c r="H595" i="14"/>
  <c r="I595" i="14" s="1"/>
  <c r="J595" i="14" s="1"/>
  <c r="L595" i="14" s="1"/>
  <c r="H594" i="14"/>
  <c r="I594" i="14" s="1"/>
  <c r="J594" i="14" s="1"/>
  <c r="L594" i="14" s="1"/>
  <c r="H593" i="14"/>
  <c r="I593" i="14" s="1"/>
  <c r="H592" i="14"/>
  <c r="H591" i="14"/>
  <c r="H590" i="14"/>
  <c r="I590" i="14" s="1"/>
  <c r="J590" i="14" s="1"/>
  <c r="L590" i="14" s="1"/>
  <c r="H589" i="14"/>
  <c r="I589" i="14" s="1"/>
  <c r="J589" i="14" s="1"/>
  <c r="L589" i="14" s="1"/>
  <c r="H588" i="14"/>
  <c r="H587" i="14"/>
  <c r="I587" i="14" s="1"/>
  <c r="J587" i="14" s="1"/>
  <c r="L587" i="14" s="1"/>
  <c r="H586" i="14"/>
  <c r="I586" i="14" s="1"/>
  <c r="J586" i="14" s="1"/>
  <c r="L586" i="14" s="1"/>
  <c r="H585" i="14"/>
  <c r="H584" i="14"/>
  <c r="H583" i="14"/>
  <c r="H582" i="14"/>
  <c r="I582" i="14" s="1"/>
  <c r="J582" i="14" s="1"/>
  <c r="L582" i="14" s="1"/>
  <c r="H581" i="14"/>
  <c r="I581" i="14" s="1"/>
  <c r="J581" i="14" s="1"/>
  <c r="L581" i="14" s="1"/>
  <c r="H580" i="14"/>
  <c r="H579" i="14"/>
  <c r="I579" i="14" s="1"/>
  <c r="H578" i="14"/>
  <c r="I578" i="14" s="1"/>
  <c r="J578" i="14" s="1"/>
  <c r="L578" i="14" s="1"/>
  <c r="H577" i="14"/>
  <c r="H576" i="14"/>
  <c r="H575" i="14"/>
  <c r="H574" i="14"/>
  <c r="H573" i="14"/>
  <c r="I573" i="14" s="1"/>
  <c r="J573" i="14" s="1"/>
  <c r="L573" i="14" s="1"/>
  <c r="H572" i="14"/>
  <c r="H571" i="14"/>
  <c r="I571" i="14" s="1"/>
  <c r="J571" i="14" s="1"/>
  <c r="L571" i="14" s="1"/>
  <c r="H570" i="14"/>
  <c r="H569" i="14"/>
  <c r="I569" i="14" s="1"/>
  <c r="H568" i="14"/>
  <c r="H567" i="14"/>
  <c r="H566" i="14"/>
  <c r="I566" i="14" s="1"/>
  <c r="J566" i="14" s="1"/>
  <c r="L566" i="14" s="1"/>
  <c r="H565" i="14"/>
  <c r="I565" i="14" s="1"/>
  <c r="J565" i="14" s="1"/>
  <c r="L565" i="14" s="1"/>
  <c r="H564" i="14"/>
  <c r="H563" i="14"/>
  <c r="I563" i="14" s="1"/>
  <c r="J563" i="14" s="1"/>
  <c r="L563" i="14" s="1"/>
  <c r="H562" i="14"/>
  <c r="I562" i="14" s="1"/>
  <c r="J562" i="14" s="1"/>
  <c r="L562" i="14" s="1"/>
  <c r="H561" i="14"/>
  <c r="H560" i="14"/>
  <c r="H559" i="14"/>
  <c r="I559" i="14" s="1"/>
  <c r="J559" i="14" s="1"/>
  <c r="L559" i="14" s="1"/>
  <c r="H558" i="14"/>
  <c r="I558" i="14" s="1"/>
  <c r="J558" i="14" s="1"/>
  <c r="L558" i="14" s="1"/>
  <c r="H557" i="14"/>
  <c r="I557" i="14" s="1"/>
  <c r="J557" i="14" s="1"/>
  <c r="L557" i="14" s="1"/>
  <c r="H556" i="14"/>
  <c r="H555" i="14"/>
  <c r="I555" i="14" s="1"/>
  <c r="J555" i="14" s="1"/>
  <c r="L555" i="14" s="1"/>
  <c r="H554" i="14"/>
  <c r="H553" i="14"/>
  <c r="H552" i="14"/>
  <c r="H551" i="14"/>
  <c r="H550" i="14"/>
  <c r="I550" i="14" s="1"/>
  <c r="J550" i="14" s="1"/>
  <c r="L550" i="14" s="1"/>
  <c r="H549" i="14"/>
  <c r="I549" i="14" s="1"/>
  <c r="J549" i="14" s="1"/>
  <c r="L549" i="14" s="1"/>
  <c r="H548" i="14"/>
  <c r="H547" i="14"/>
  <c r="I547" i="14" s="1"/>
  <c r="H546" i="14"/>
  <c r="I546" i="14" s="1"/>
  <c r="H545" i="14"/>
  <c r="I545" i="14" s="1"/>
  <c r="H544" i="14"/>
  <c r="H543" i="14"/>
  <c r="I543" i="14" s="1"/>
  <c r="J543" i="14" s="1"/>
  <c r="L543" i="14" s="1"/>
  <c r="H542" i="14"/>
  <c r="I542" i="14" s="1"/>
  <c r="J542" i="14" s="1"/>
  <c r="L542" i="14" s="1"/>
  <c r="H541" i="14"/>
  <c r="I541" i="14" s="1"/>
  <c r="J541" i="14" s="1"/>
  <c r="L541" i="14" s="1"/>
  <c r="H540" i="14"/>
  <c r="H539" i="14"/>
  <c r="I539" i="14" s="1"/>
  <c r="H538" i="14"/>
  <c r="H537" i="14"/>
  <c r="H536" i="14"/>
  <c r="H535" i="14"/>
  <c r="I535" i="14" s="1"/>
  <c r="J535" i="14" s="1"/>
  <c r="L535" i="14" s="1"/>
  <c r="H534" i="14"/>
  <c r="H533" i="14"/>
  <c r="I533" i="14" s="1"/>
  <c r="J533" i="14" s="1"/>
  <c r="L533" i="14" s="1"/>
  <c r="H532" i="14"/>
  <c r="H531" i="14"/>
  <c r="I531" i="14" s="1"/>
  <c r="J531" i="14" s="1"/>
  <c r="L531" i="14" s="1"/>
  <c r="H530" i="14"/>
  <c r="I530" i="14" s="1"/>
  <c r="H529" i="14"/>
  <c r="H528" i="14"/>
  <c r="H527" i="14"/>
  <c r="I527" i="14" s="1"/>
  <c r="J527" i="14" s="1"/>
  <c r="L527" i="14" s="1"/>
  <c r="H526" i="14"/>
  <c r="I526" i="14" s="1"/>
  <c r="J526" i="14" s="1"/>
  <c r="L526" i="14" s="1"/>
  <c r="H525" i="14"/>
  <c r="I525" i="14" s="1"/>
  <c r="J525" i="14" s="1"/>
  <c r="L525" i="14" s="1"/>
  <c r="H524" i="14"/>
  <c r="H523" i="14"/>
  <c r="I523" i="14" s="1"/>
  <c r="H522" i="14"/>
  <c r="I522" i="14" s="1"/>
  <c r="J522" i="14" s="1"/>
  <c r="L522" i="14" s="1"/>
  <c r="H521" i="14"/>
  <c r="H520" i="14"/>
  <c r="H519" i="14"/>
  <c r="I519" i="14" s="1"/>
  <c r="J519" i="14" s="1"/>
  <c r="L519" i="14" s="1"/>
  <c r="H518" i="14"/>
  <c r="I518" i="14" s="1"/>
  <c r="J518" i="14" s="1"/>
  <c r="L518" i="14" s="1"/>
  <c r="H517" i="14"/>
  <c r="I517" i="14" s="1"/>
  <c r="J517" i="14" s="1"/>
  <c r="L517" i="14" s="1"/>
  <c r="H516" i="14"/>
  <c r="H515" i="14"/>
  <c r="I515" i="14" s="1"/>
  <c r="J515" i="14" s="1"/>
  <c r="L515" i="14" s="1"/>
  <c r="H514" i="14"/>
  <c r="H513" i="14"/>
  <c r="H512" i="14"/>
  <c r="H511" i="14"/>
  <c r="I511" i="14" s="1"/>
  <c r="J511" i="14" s="1"/>
  <c r="L511" i="14" s="1"/>
  <c r="H510" i="14"/>
  <c r="H509" i="14"/>
  <c r="I509" i="14" s="1"/>
  <c r="J509" i="14" s="1"/>
  <c r="L509" i="14" s="1"/>
  <c r="H508" i="14"/>
  <c r="H507" i="14"/>
  <c r="I507" i="14" s="1"/>
  <c r="J507" i="14" s="1"/>
  <c r="L507" i="14" s="1"/>
  <c r="H506" i="14"/>
  <c r="I506" i="14" s="1"/>
  <c r="J506" i="14" s="1"/>
  <c r="L506" i="14" s="1"/>
  <c r="H505" i="14"/>
  <c r="I505" i="14" s="1"/>
  <c r="H504" i="14"/>
  <c r="H503" i="14"/>
  <c r="I503" i="14" s="1"/>
  <c r="J503" i="14" s="1"/>
  <c r="L503" i="14" s="1"/>
  <c r="H502" i="14"/>
  <c r="I502" i="14" s="1"/>
  <c r="J502" i="14" s="1"/>
  <c r="L502" i="14" s="1"/>
  <c r="H501" i="14"/>
  <c r="I501" i="14" s="1"/>
  <c r="J501" i="14" s="1"/>
  <c r="L501" i="14" s="1"/>
  <c r="H500" i="14"/>
  <c r="H499" i="14"/>
  <c r="I499" i="14" s="1"/>
  <c r="J499" i="14" s="1"/>
  <c r="L499" i="14" s="1"/>
  <c r="H498" i="14"/>
  <c r="I498" i="14" s="1"/>
  <c r="H497" i="14"/>
  <c r="H496" i="14"/>
  <c r="H495" i="14"/>
  <c r="I495" i="14" s="1"/>
  <c r="H494" i="14"/>
  <c r="I494" i="14" s="1"/>
  <c r="H493" i="14"/>
  <c r="I493" i="14" s="1"/>
  <c r="J493" i="14" s="1"/>
  <c r="L493" i="14" s="1"/>
  <c r="H492" i="14"/>
  <c r="H491" i="14"/>
  <c r="I491" i="14" s="1"/>
  <c r="H490" i="14"/>
  <c r="I490" i="14" s="1"/>
  <c r="H489" i="14"/>
  <c r="I489" i="14" s="1"/>
  <c r="H488" i="14"/>
  <c r="H487" i="14"/>
  <c r="H486" i="14"/>
  <c r="I486" i="14" s="1"/>
  <c r="J486" i="14" s="1"/>
  <c r="L486" i="14" s="1"/>
  <c r="H485" i="14"/>
  <c r="I485" i="14" s="1"/>
  <c r="J485" i="14" s="1"/>
  <c r="L485" i="14" s="1"/>
  <c r="H484" i="14"/>
  <c r="H483" i="14"/>
  <c r="I483" i="14" s="1"/>
  <c r="J483" i="14" s="1"/>
  <c r="L483" i="14" s="1"/>
  <c r="H482" i="14"/>
  <c r="H481" i="14"/>
  <c r="H480" i="14"/>
  <c r="H479" i="14"/>
  <c r="H478" i="14"/>
  <c r="I478" i="14" s="1"/>
  <c r="J478" i="14" s="1"/>
  <c r="L478" i="14" s="1"/>
  <c r="H477" i="14"/>
  <c r="I477" i="14" s="1"/>
  <c r="J477" i="14" s="1"/>
  <c r="L477" i="14" s="1"/>
  <c r="H476" i="14"/>
  <c r="H475" i="14"/>
  <c r="I475" i="14" s="1"/>
  <c r="H474" i="14"/>
  <c r="H473" i="14"/>
  <c r="H472" i="14"/>
  <c r="H471" i="14"/>
  <c r="I471" i="14" s="1"/>
  <c r="J471" i="14" s="1"/>
  <c r="L471" i="14" s="1"/>
  <c r="H470" i="14"/>
  <c r="H469" i="14"/>
  <c r="I469" i="14" s="1"/>
  <c r="J469" i="14" s="1"/>
  <c r="L469" i="14" s="1"/>
  <c r="H468" i="14"/>
  <c r="H467" i="14"/>
  <c r="I467" i="14" s="1"/>
  <c r="J467" i="14" s="1"/>
  <c r="L467" i="14" s="1"/>
  <c r="H466" i="14"/>
  <c r="H465" i="14"/>
  <c r="I465" i="14" s="1"/>
  <c r="H464" i="14"/>
  <c r="H463" i="14"/>
  <c r="I463" i="14" s="1"/>
  <c r="H462" i="14"/>
  <c r="I462" i="14" s="1"/>
  <c r="J462" i="14" s="1"/>
  <c r="L462" i="14" s="1"/>
  <c r="H461" i="14"/>
  <c r="I461" i="14" s="1"/>
  <c r="J461" i="14" s="1"/>
  <c r="L461" i="14" s="1"/>
  <c r="H460" i="14"/>
  <c r="H459" i="14"/>
  <c r="I459" i="14" s="1"/>
  <c r="H458" i="14"/>
  <c r="I458" i="14" s="1"/>
  <c r="H457" i="14"/>
  <c r="H456" i="14"/>
  <c r="H455" i="14"/>
  <c r="I455" i="14" s="1"/>
  <c r="J455" i="14" s="1"/>
  <c r="L455" i="14" s="1"/>
  <c r="H454" i="14"/>
  <c r="I454" i="14" s="1"/>
  <c r="J454" i="14" s="1"/>
  <c r="L454" i="14" s="1"/>
  <c r="H453" i="14"/>
  <c r="I453" i="14" s="1"/>
  <c r="J453" i="14" s="1"/>
  <c r="L453" i="14" s="1"/>
  <c r="H452" i="14"/>
  <c r="H451" i="14"/>
  <c r="I451" i="14" s="1"/>
  <c r="H450" i="14"/>
  <c r="H449" i="14"/>
  <c r="I449" i="14" s="1"/>
  <c r="H448" i="14"/>
  <c r="H447" i="14"/>
  <c r="I447" i="14" s="1"/>
  <c r="J447" i="14" s="1"/>
  <c r="L447" i="14" s="1"/>
  <c r="H446" i="14"/>
  <c r="I446" i="14" s="1"/>
  <c r="H445" i="14"/>
  <c r="I445" i="14" s="1"/>
  <c r="J445" i="14" s="1"/>
  <c r="L445" i="14" s="1"/>
  <c r="H444" i="14"/>
  <c r="H443" i="14"/>
  <c r="I443" i="14" s="1"/>
  <c r="J443" i="14" s="1"/>
  <c r="L443" i="14" s="1"/>
  <c r="H442" i="14"/>
  <c r="H441" i="14"/>
  <c r="H440" i="14"/>
  <c r="H439" i="14"/>
  <c r="I439" i="14" s="1"/>
  <c r="J439" i="14" s="1"/>
  <c r="L439" i="14" s="1"/>
  <c r="H438" i="14"/>
  <c r="I438" i="14" s="1"/>
  <c r="J438" i="14" s="1"/>
  <c r="L438" i="14" s="1"/>
  <c r="H437" i="14"/>
  <c r="I437" i="14" s="1"/>
  <c r="J437" i="14" s="1"/>
  <c r="L437" i="14" s="1"/>
  <c r="H436" i="14"/>
  <c r="H435" i="14"/>
  <c r="I435" i="14" s="1"/>
  <c r="J435" i="14" s="1"/>
  <c r="L435" i="14" s="1"/>
  <c r="H434" i="14"/>
  <c r="I434" i="14" s="1"/>
  <c r="J434" i="14" s="1"/>
  <c r="L434" i="14" s="1"/>
  <c r="H433" i="14"/>
  <c r="H432" i="14"/>
  <c r="H431" i="14"/>
  <c r="H430" i="14"/>
  <c r="I430" i="14" s="1"/>
  <c r="J430" i="14" s="1"/>
  <c r="L430" i="14" s="1"/>
  <c r="H429" i="14"/>
  <c r="I429" i="14" s="1"/>
  <c r="J429" i="14" s="1"/>
  <c r="L429" i="14" s="1"/>
  <c r="H428" i="14"/>
  <c r="H427" i="14"/>
  <c r="I427" i="14" s="1"/>
  <c r="H426" i="14"/>
  <c r="I426" i="14" s="1"/>
  <c r="J426" i="14" s="1"/>
  <c r="L426" i="14" s="1"/>
  <c r="H425" i="14"/>
  <c r="I425" i="14" s="1"/>
  <c r="H424" i="14"/>
  <c r="H423" i="14"/>
  <c r="I423" i="14" s="1"/>
  <c r="H422" i="14"/>
  <c r="I422" i="14" s="1"/>
  <c r="J422" i="14" s="1"/>
  <c r="L422" i="14" s="1"/>
  <c r="H421" i="14"/>
  <c r="I421" i="14" s="1"/>
  <c r="J421" i="14" s="1"/>
  <c r="L421" i="14" s="1"/>
  <c r="H420" i="14"/>
  <c r="H419" i="14"/>
  <c r="I419" i="14" s="1"/>
  <c r="J419" i="14" s="1"/>
  <c r="L419" i="14" s="1"/>
  <c r="H418" i="14"/>
  <c r="I418" i="14" s="1"/>
  <c r="J418" i="14" s="1"/>
  <c r="L418" i="14" s="1"/>
  <c r="H417" i="14"/>
  <c r="H416" i="14"/>
  <c r="H415" i="14"/>
  <c r="H414" i="14"/>
  <c r="I414" i="14" s="1"/>
  <c r="J414" i="14" s="1"/>
  <c r="L414" i="14" s="1"/>
  <c r="H413" i="14"/>
  <c r="I413" i="14" s="1"/>
  <c r="J413" i="14" s="1"/>
  <c r="L413" i="14" s="1"/>
  <c r="H412" i="14"/>
  <c r="H411" i="14"/>
  <c r="I411" i="14" s="1"/>
  <c r="H410" i="14"/>
  <c r="I410" i="14" s="1"/>
  <c r="J410" i="14" s="1"/>
  <c r="L410" i="14" s="1"/>
  <c r="H409" i="14"/>
  <c r="H408" i="14"/>
  <c r="H407" i="14"/>
  <c r="H406" i="14"/>
  <c r="I406" i="14" s="1"/>
  <c r="J406" i="14" s="1"/>
  <c r="L406" i="14" s="1"/>
  <c r="H405" i="14"/>
  <c r="I405" i="14" s="1"/>
  <c r="J405" i="14" s="1"/>
  <c r="L405" i="14" s="1"/>
  <c r="H404" i="14"/>
  <c r="H403" i="14"/>
  <c r="I403" i="14" s="1"/>
  <c r="J403" i="14" s="1"/>
  <c r="L403" i="14" s="1"/>
  <c r="H402" i="14"/>
  <c r="I402" i="14" s="1"/>
  <c r="J402" i="14" s="1"/>
  <c r="L402" i="14" s="1"/>
  <c r="H401" i="14"/>
  <c r="I401" i="14" s="1"/>
  <c r="H400" i="14"/>
  <c r="H399" i="14"/>
  <c r="H398" i="14"/>
  <c r="I398" i="14" s="1"/>
  <c r="J398" i="14" s="1"/>
  <c r="L398" i="14" s="1"/>
  <c r="H397" i="14"/>
  <c r="I397" i="14" s="1"/>
  <c r="J397" i="14" s="1"/>
  <c r="L397" i="14" s="1"/>
  <c r="H396" i="14"/>
  <c r="H395" i="14"/>
  <c r="I395" i="14" s="1"/>
  <c r="J395" i="14" s="1"/>
  <c r="L395" i="14" s="1"/>
  <c r="H394" i="14"/>
  <c r="H393" i="14"/>
  <c r="H392" i="14"/>
  <c r="H391" i="14"/>
  <c r="H390" i="14"/>
  <c r="I390" i="14" s="1"/>
  <c r="J390" i="14" s="1"/>
  <c r="L390" i="14" s="1"/>
  <c r="H389" i="14"/>
  <c r="I389" i="14" s="1"/>
  <c r="J389" i="14" s="1"/>
  <c r="L389" i="14" s="1"/>
  <c r="H388" i="14"/>
  <c r="H387" i="14"/>
  <c r="I387" i="14" s="1"/>
  <c r="H386" i="14"/>
  <c r="H385" i="14"/>
  <c r="I385" i="14" s="1"/>
  <c r="H384" i="14"/>
  <c r="H383" i="14"/>
  <c r="H382" i="14"/>
  <c r="H381" i="14"/>
  <c r="I381" i="14" s="1"/>
  <c r="J381" i="14" s="1"/>
  <c r="L381" i="14" s="1"/>
  <c r="H380" i="14"/>
  <c r="H379" i="14"/>
  <c r="I379" i="14" s="1"/>
  <c r="J379" i="14" s="1"/>
  <c r="L379" i="14" s="1"/>
  <c r="H378" i="14"/>
  <c r="H377" i="14"/>
  <c r="H376" i="14"/>
  <c r="H375" i="14"/>
  <c r="I375" i="14" s="1"/>
  <c r="H374" i="14"/>
  <c r="I374" i="14" s="1"/>
  <c r="J374" i="14" s="1"/>
  <c r="L374" i="14" s="1"/>
  <c r="H373" i="14"/>
  <c r="I373" i="14" s="1"/>
  <c r="J373" i="14" s="1"/>
  <c r="L373" i="14" s="1"/>
  <c r="H372" i="14"/>
  <c r="H371" i="14"/>
  <c r="I371" i="14" s="1"/>
  <c r="J371" i="14" s="1"/>
  <c r="L371" i="14" s="1"/>
  <c r="H370" i="14"/>
  <c r="H369" i="14"/>
  <c r="H368" i="14"/>
  <c r="H367" i="14"/>
  <c r="I367" i="14" s="1"/>
  <c r="J367" i="14" s="1"/>
  <c r="L367" i="14" s="1"/>
  <c r="H366" i="14"/>
  <c r="H365" i="14"/>
  <c r="I365" i="14" s="1"/>
  <c r="J365" i="14" s="1"/>
  <c r="L365" i="14" s="1"/>
  <c r="H364" i="14"/>
  <c r="H363" i="14"/>
  <c r="I363" i="14" s="1"/>
  <c r="H362" i="14"/>
  <c r="H361" i="14"/>
  <c r="I361" i="14" s="1"/>
  <c r="H360" i="14"/>
  <c r="H359" i="14"/>
  <c r="I359" i="14" s="1"/>
  <c r="J359" i="14" s="1"/>
  <c r="L359" i="14" s="1"/>
  <c r="H358" i="14"/>
  <c r="I358" i="14" s="1"/>
  <c r="J358" i="14" s="1"/>
  <c r="L358" i="14" s="1"/>
  <c r="H357" i="14"/>
  <c r="I357" i="14" s="1"/>
  <c r="J357" i="14" s="1"/>
  <c r="L357" i="14" s="1"/>
  <c r="H356" i="14"/>
  <c r="H355" i="14"/>
  <c r="I355" i="14" s="1"/>
  <c r="J355" i="14" s="1"/>
  <c r="L355" i="14" s="1"/>
  <c r="H354" i="14"/>
  <c r="H353" i="14"/>
  <c r="H352" i="14"/>
  <c r="H351" i="14"/>
  <c r="I351" i="14" s="1"/>
  <c r="J351" i="14" s="1"/>
  <c r="L351" i="14" s="1"/>
  <c r="H350" i="14"/>
  <c r="I350" i="14" s="1"/>
  <c r="J350" i="14" s="1"/>
  <c r="L350" i="14" s="1"/>
  <c r="H349" i="14"/>
  <c r="I349" i="14" s="1"/>
  <c r="J349" i="14" s="1"/>
  <c r="L349" i="14" s="1"/>
  <c r="H348" i="14"/>
  <c r="H347" i="14"/>
  <c r="I347" i="14" s="1"/>
  <c r="H346" i="14"/>
  <c r="I346" i="14" s="1"/>
  <c r="J346" i="14" s="1"/>
  <c r="L346" i="14" s="1"/>
  <c r="H345" i="14"/>
  <c r="I345" i="14" s="1"/>
  <c r="H344" i="14"/>
  <c r="H343" i="14"/>
  <c r="H342" i="14"/>
  <c r="I342" i="14" s="1"/>
  <c r="J342" i="14" s="1"/>
  <c r="L342" i="14" s="1"/>
  <c r="H341" i="14"/>
  <c r="I341" i="14" s="1"/>
  <c r="J341" i="14" s="1"/>
  <c r="L341" i="14" s="1"/>
  <c r="H340" i="14"/>
  <c r="H339" i="14"/>
  <c r="I339" i="14" s="1"/>
  <c r="J339" i="14" s="1"/>
  <c r="L339" i="14" s="1"/>
  <c r="H338" i="14"/>
  <c r="I338" i="14" s="1"/>
  <c r="J338" i="14" s="1"/>
  <c r="L338" i="14" s="1"/>
  <c r="H337" i="14"/>
  <c r="H336" i="14"/>
  <c r="I336" i="14" s="1"/>
  <c r="H335" i="14"/>
  <c r="I335" i="14" s="1"/>
  <c r="J335" i="14" s="1"/>
  <c r="L335" i="14" s="1"/>
  <c r="H334" i="14"/>
  <c r="I334" i="14" s="1"/>
  <c r="J334" i="14" s="1"/>
  <c r="L334" i="14" s="1"/>
  <c r="H333" i="14"/>
  <c r="I333" i="14" s="1"/>
  <c r="J333" i="14" s="1"/>
  <c r="L333" i="14" s="1"/>
  <c r="H332" i="14"/>
  <c r="H331" i="14"/>
  <c r="I331" i="14" s="1"/>
  <c r="H330" i="14"/>
  <c r="H329" i="14"/>
  <c r="H328" i="14"/>
  <c r="H327" i="14"/>
  <c r="H326" i="14"/>
  <c r="I326" i="14" s="1"/>
  <c r="J326" i="14" s="1"/>
  <c r="L326" i="14" s="1"/>
  <c r="H325" i="14"/>
  <c r="I325" i="14" s="1"/>
  <c r="J325" i="14" s="1"/>
  <c r="L325" i="14" s="1"/>
  <c r="H324" i="14"/>
  <c r="H323" i="14"/>
  <c r="H322" i="14"/>
  <c r="I322" i="14" s="1"/>
  <c r="H321" i="14"/>
  <c r="H320" i="14"/>
  <c r="H319" i="14"/>
  <c r="H318" i="14"/>
  <c r="H317" i="14"/>
  <c r="I317" i="14" s="1"/>
  <c r="J317" i="14" s="1"/>
  <c r="L317" i="14" s="1"/>
  <c r="H316" i="14"/>
  <c r="H315" i="14"/>
  <c r="H314" i="14"/>
  <c r="H313" i="14"/>
  <c r="H312" i="14"/>
  <c r="I312" i="14" s="1"/>
  <c r="H311" i="14"/>
  <c r="H310" i="14"/>
  <c r="H309" i="14"/>
  <c r="H308" i="14"/>
  <c r="I308" i="14" s="1"/>
  <c r="J308" i="14" s="1"/>
  <c r="L308" i="14" s="1"/>
  <c r="H307" i="14"/>
  <c r="H306" i="14"/>
  <c r="I306" i="14" s="1"/>
  <c r="J306" i="14" s="1"/>
  <c r="L306" i="14" s="1"/>
  <c r="H305" i="14"/>
  <c r="H304" i="14"/>
  <c r="H303" i="14"/>
  <c r="H302" i="14"/>
  <c r="I302" i="14" s="1"/>
  <c r="H301" i="14"/>
  <c r="I301" i="14" s="1"/>
  <c r="J301" i="14" s="1"/>
  <c r="L301" i="14" s="1"/>
  <c r="H300" i="14"/>
  <c r="H299" i="14"/>
  <c r="H298" i="14"/>
  <c r="I298" i="14" s="1"/>
  <c r="J298" i="14" s="1"/>
  <c r="L298" i="14" s="1"/>
  <c r="H297" i="14"/>
  <c r="H296" i="14"/>
  <c r="I296" i="14" s="1"/>
  <c r="H295" i="14"/>
  <c r="H294" i="14"/>
  <c r="H293" i="14"/>
  <c r="I293" i="14" s="1"/>
  <c r="J293" i="14" s="1"/>
  <c r="L293" i="14" s="1"/>
  <c r="H292" i="14"/>
  <c r="I292" i="14" s="1"/>
  <c r="J292" i="14" s="1"/>
  <c r="L292" i="14" s="1"/>
  <c r="H291" i="14"/>
  <c r="H290" i="14"/>
  <c r="I290" i="14" s="1"/>
  <c r="J290" i="14" s="1"/>
  <c r="L290" i="14" s="1"/>
  <c r="H289" i="14"/>
  <c r="H288" i="14"/>
  <c r="I288" i="14" s="1"/>
  <c r="H287" i="14"/>
  <c r="H286" i="14"/>
  <c r="I286" i="14" s="1"/>
  <c r="H285" i="14"/>
  <c r="I285" i="14" s="1"/>
  <c r="J285" i="14" s="1"/>
  <c r="L285" i="14" s="1"/>
  <c r="H284" i="14"/>
  <c r="I284" i="14" s="1"/>
  <c r="J284" i="14" s="1"/>
  <c r="L284" i="14" s="1"/>
  <c r="H283" i="14"/>
  <c r="H282" i="14"/>
  <c r="I282" i="14" s="1"/>
  <c r="H281" i="14"/>
  <c r="H280" i="14"/>
  <c r="I280" i="14" s="1"/>
  <c r="H279" i="14"/>
  <c r="H278" i="14"/>
  <c r="I278" i="14" s="1"/>
  <c r="H277" i="14"/>
  <c r="I277" i="14" s="1"/>
  <c r="J277" i="14" s="1"/>
  <c r="L277" i="14" s="1"/>
  <c r="H276" i="14"/>
  <c r="I276" i="14" s="1"/>
  <c r="J276" i="14" s="1"/>
  <c r="L276" i="14" s="1"/>
  <c r="H275" i="14"/>
  <c r="H274" i="14"/>
  <c r="I274" i="14" s="1"/>
  <c r="J274" i="14" s="1"/>
  <c r="L274" i="14" s="1"/>
  <c r="H273" i="14"/>
  <c r="H272" i="14"/>
  <c r="H271" i="14"/>
  <c r="H270" i="14"/>
  <c r="I270" i="14" s="1"/>
  <c r="H269" i="14"/>
  <c r="I269" i="14" s="1"/>
  <c r="J269" i="14" s="1"/>
  <c r="L269" i="14" s="1"/>
  <c r="H268" i="14"/>
  <c r="I268" i="14" s="1"/>
  <c r="J268" i="14" s="1"/>
  <c r="L268" i="14" s="1"/>
  <c r="H267" i="14"/>
  <c r="H266" i="14"/>
  <c r="I266" i="14" s="1"/>
  <c r="J266" i="14" s="1"/>
  <c r="L266" i="14" s="1"/>
  <c r="H265" i="14"/>
  <c r="H264" i="14"/>
  <c r="I264" i="14" s="1"/>
  <c r="H263" i="14"/>
  <c r="H262" i="14"/>
  <c r="I262" i="14" s="1"/>
  <c r="H261" i="14"/>
  <c r="I261" i="14" s="1"/>
  <c r="J261" i="14" s="1"/>
  <c r="L261" i="14" s="1"/>
  <c r="H260" i="14"/>
  <c r="I260" i="14" s="1"/>
  <c r="J260" i="14" s="1"/>
  <c r="L260" i="14" s="1"/>
  <c r="H259" i="14"/>
  <c r="H258" i="14"/>
  <c r="I258" i="14" s="1"/>
  <c r="J258" i="14" s="1"/>
  <c r="L258" i="14" s="1"/>
  <c r="H257" i="14"/>
  <c r="H256" i="14"/>
  <c r="I256" i="14" s="1"/>
  <c r="H255" i="14"/>
  <c r="H254" i="14"/>
  <c r="I254" i="14" s="1"/>
  <c r="H253" i="14"/>
  <c r="I253" i="14" s="1"/>
  <c r="J253" i="14" s="1"/>
  <c r="L253" i="14" s="1"/>
  <c r="H252" i="14"/>
  <c r="I252" i="14" s="1"/>
  <c r="J252" i="14" s="1"/>
  <c r="L252" i="14" s="1"/>
  <c r="H251" i="14"/>
  <c r="H250" i="14"/>
  <c r="I250" i="14" s="1"/>
  <c r="H249" i="14"/>
  <c r="H248" i="14"/>
  <c r="I248" i="14" s="1"/>
  <c r="H247" i="14"/>
  <c r="H246" i="14"/>
  <c r="H245" i="14"/>
  <c r="I245" i="14" s="1"/>
  <c r="J245" i="14" s="1"/>
  <c r="L245" i="14" s="1"/>
  <c r="H244" i="14"/>
  <c r="I244" i="14" s="1"/>
  <c r="J244" i="14" s="1"/>
  <c r="L244" i="14" s="1"/>
  <c r="H243" i="14"/>
  <c r="H242" i="14"/>
  <c r="I242" i="14" s="1"/>
  <c r="J242" i="14" s="1"/>
  <c r="L242" i="14" s="1"/>
  <c r="H241" i="14"/>
  <c r="H240" i="14"/>
  <c r="H239" i="14"/>
  <c r="H238" i="14"/>
  <c r="I238" i="14" s="1"/>
  <c r="H237" i="14"/>
  <c r="I237" i="14" s="1"/>
  <c r="J237" i="14" s="1"/>
  <c r="L237" i="14" s="1"/>
  <c r="H236" i="14"/>
  <c r="I236" i="14" s="1"/>
  <c r="J236" i="14" s="1"/>
  <c r="L236" i="14" s="1"/>
  <c r="H235" i="14"/>
  <c r="H234" i="14"/>
  <c r="I234" i="14" s="1"/>
  <c r="J234" i="14" s="1"/>
  <c r="L234" i="14" s="1"/>
  <c r="H233" i="14"/>
  <c r="H232" i="14"/>
  <c r="I232" i="14" s="1"/>
  <c r="H231" i="14"/>
  <c r="H230" i="14"/>
  <c r="H229" i="14"/>
  <c r="I229" i="14" s="1"/>
  <c r="J229" i="14" s="1"/>
  <c r="L229" i="14" s="1"/>
  <c r="H228" i="14"/>
  <c r="I228" i="14" s="1"/>
  <c r="J228" i="14" s="1"/>
  <c r="L228" i="14" s="1"/>
  <c r="H227" i="14"/>
  <c r="H226" i="14"/>
  <c r="I226" i="14" s="1"/>
  <c r="J226" i="14" s="1"/>
  <c r="L226" i="14" s="1"/>
  <c r="H225" i="14"/>
  <c r="H224" i="14"/>
  <c r="I224" i="14" s="1"/>
  <c r="H223" i="14"/>
  <c r="H222" i="14"/>
  <c r="I222" i="14" s="1"/>
  <c r="H221" i="14"/>
  <c r="I221" i="14" s="1"/>
  <c r="J221" i="14" s="1"/>
  <c r="L221" i="14" s="1"/>
  <c r="H220" i="14"/>
  <c r="I220" i="14" s="1"/>
  <c r="J220" i="14" s="1"/>
  <c r="L220" i="14" s="1"/>
  <c r="H219" i="14"/>
  <c r="H218" i="14"/>
  <c r="I218" i="14" s="1"/>
  <c r="H217" i="14"/>
  <c r="H216" i="14"/>
  <c r="I216" i="14" s="1"/>
  <c r="H215" i="14"/>
  <c r="H214" i="14"/>
  <c r="I214" i="14" s="1"/>
  <c r="H213" i="14"/>
  <c r="I213" i="14" s="1"/>
  <c r="J213" i="14" s="1"/>
  <c r="L213" i="14" s="1"/>
  <c r="H212" i="14"/>
  <c r="I212" i="14" s="1"/>
  <c r="J212" i="14" s="1"/>
  <c r="L212" i="14" s="1"/>
  <c r="H211" i="14"/>
  <c r="H210" i="14"/>
  <c r="I210" i="14" s="1"/>
  <c r="J210" i="14" s="1"/>
  <c r="L210" i="14" s="1"/>
  <c r="H209" i="14"/>
  <c r="H208" i="14"/>
  <c r="H207" i="14"/>
  <c r="H206" i="14"/>
  <c r="I206" i="14" s="1"/>
  <c r="H205" i="14"/>
  <c r="I205" i="14" s="1"/>
  <c r="J205" i="14" s="1"/>
  <c r="L205" i="14" s="1"/>
  <c r="H204" i="14"/>
  <c r="I204" i="14" s="1"/>
  <c r="J204" i="14" s="1"/>
  <c r="L204" i="14" s="1"/>
  <c r="H203" i="14"/>
  <c r="I203" i="14" s="1"/>
  <c r="H202" i="14"/>
  <c r="I202" i="14" s="1"/>
  <c r="H201" i="14"/>
  <c r="H200" i="14"/>
  <c r="I200" i="14" s="1"/>
  <c r="H199" i="14"/>
  <c r="H198" i="14"/>
  <c r="I198" i="14" s="1"/>
  <c r="H197" i="14"/>
  <c r="H196" i="14"/>
  <c r="I196" i="14" s="1"/>
  <c r="J196" i="14" s="1"/>
  <c r="L196" i="14" s="1"/>
  <c r="H195" i="14"/>
  <c r="I195" i="14" s="1"/>
  <c r="H194" i="14"/>
  <c r="I194" i="14" s="1"/>
  <c r="J194" i="14" s="1"/>
  <c r="L194" i="14" s="1"/>
  <c r="H193" i="14"/>
  <c r="H192" i="14"/>
  <c r="I192" i="14" s="1"/>
  <c r="H191" i="14"/>
  <c r="H190" i="14"/>
  <c r="H189" i="14"/>
  <c r="I189" i="14" s="1"/>
  <c r="J189" i="14" s="1"/>
  <c r="L189" i="14" s="1"/>
  <c r="H188" i="14"/>
  <c r="I188" i="14" s="1"/>
  <c r="J188" i="14" s="1"/>
  <c r="L188" i="14" s="1"/>
  <c r="H187" i="14"/>
  <c r="I187" i="14" s="1"/>
  <c r="H186" i="14"/>
  <c r="I186" i="14" s="1"/>
  <c r="H185" i="14"/>
  <c r="H184" i="14"/>
  <c r="H183" i="14"/>
  <c r="H182" i="14"/>
  <c r="I182" i="14" s="1"/>
  <c r="H181" i="14"/>
  <c r="I181" i="14" s="1"/>
  <c r="H180" i="14"/>
  <c r="I180" i="14" s="1"/>
  <c r="J180" i="14" s="1"/>
  <c r="L180" i="14" s="1"/>
  <c r="H179" i="14"/>
  <c r="I179" i="14" s="1"/>
  <c r="H178" i="14"/>
  <c r="I178" i="14" s="1"/>
  <c r="J178" i="14" s="1"/>
  <c r="L178" i="14" s="1"/>
  <c r="H177" i="14"/>
  <c r="H176" i="14"/>
  <c r="I176" i="14" s="1"/>
  <c r="H175" i="14"/>
  <c r="H174" i="14"/>
  <c r="I174" i="14" s="1"/>
  <c r="H173" i="14"/>
  <c r="I173" i="14" s="1"/>
  <c r="J173" i="14" s="1"/>
  <c r="L173" i="14" s="1"/>
  <c r="H172" i="14"/>
  <c r="I172" i="14" s="1"/>
  <c r="J172" i="14" s="1"/>
  <c r="L172" i="14" s="1"/>
  <c r="H171" i="14"/>
  <c r="I171" i="14" s="1"/>
  <c r="H170" i="14"/>
  <c r="I170" i="14" s="1"/>
  <c r="J170" i="14" s="1"/>
  <c r="L170" i="14" s="1"/>
  <c r="H169" i="14"/>
  <c r="H168" i="14"/>
  <c r="H167" i="14"/>
  <c r="H166" i="14"/>
  <c r="I166" i="14" s="1"/>
  <c r="H165" i="14"/>
  <c r="I165" i="14" s="1"/>
  <c r="J165" i="14" s="1"/>
  <c r="L165" i="14" s="1"/>
  <c r="H164" i="14"/>
  <c r="I164" i="14" s="1"/>
  <c r="J164" i="14" s="1"/>
  <c r="L164" i="14" s="1"/>
  <c r="H163" i="14"/>
  <c r="H162" i="14"/>
  <c r="I162" i="14" s="1"/>
  <c r="H161" i="14"/>
  <c r="H160" i="14"/>
  <c r="I160" i="14" s="1"/>
  <c r="H159" i="14"/>
  <c r="H158" i="14"/>
  <c r="I158" i="14" s="1"/>
  <c r="H157" i="14"/>
  <c r="H156" i="14"/>
  <c r="I156" i="14" s="1"/>
  <c r="J156" i="14" s="1"/>
  <c r="L156" i="14" s="1"/>
  <c r="H155" i="14"/>
  <c r="I155" i="14" s="1"/>
  <c r="H154" i="14"/>
  <c r="I154" i="14" s="1"/>
  <c r="H153" i="14"/>
  <c r="H152" i="14"/>
  <c r="H151" i="14"/>
  <c r="H150" i="14"/>
  <c r="I150" i="14" s="1"/>
  <c r="H149" i="14"/>
  <c r="I149" i="14" s="1"/>
  <c r="J149" i="14" s="1"/>
  <c r="L149" i="14" s="1"/>
  <c r="H148" i="14"/>
  <c r="I148" i="14" s="1"/>
  <c r="J148" i="14" s="1"/>
  <c r="L148" i="14" s="1"/>
  <c r="H147" i="14"/>
  <c r="I147" i="14" s="1"/>
  <c r="H146" i="14"/>
  <c r="I146" i="14" s="1"/>
  <c r="J146" i="14" s="1"/>
  <c r="L146" i="14" s="1"/>
  <c r="H145" i="14"/>
  <c r="I145" i="14" s="1"/>
  <c r="H144" i="14"/>
  <c r="H143" i="14"/>
  <c r="H142" i="14"/>
  <c r="I142" i="14" s="1"/>
  <c r="H141" i="14"/>
  <c r="H140" i="14"/>
  <c r="I140" i="14" s="1"/>
  <c r="J140" i="14" s="1"/>
  <c r="L140" i="14" s="1"/>
  <c r="H139" i="14"/>
  <c r="I139" i="14" s="1"/>
  <c r="H138" i="14"/>
  <c r="I138" i="14" s="1"/>
  <c r="J138" i="14" s="1"/>
  <c r="L138" i="14" s="1"/>
  <c r="H137" i="14"/>
  <c r="I137" i="14" s="1"/>
  <c r="H136" i="14"/>
  <c r="H135" i="14"/>
  <c r="H134" i="14"/>
  <c r="I134" i="14" s="1"/>
  <c r="H133" i="14"/>
  <c r="H132" i="14"/>
  <c r="I132" i="14" s="1"/>
  <c r="J132" i="14" s="1"/>
  <c r="L132" i="14" s="1"/>
  <c r="H131" i="14"/>
  <c r="I131" i="14" s="1"/>
  <c r="H130" i="14"/>
  <c r="I130" i="14" s="1"/>
  <c r="J130" i="14" s="1"/>
  <c r="L130" i="14" s="1"/>
  <c r="H129" i="14"/>
  <c r="I129" i="14" s="1"/>
  <c r="H128" i="14"/>
  <c r="H127" i="14"/>
  <c r="H126" i="14"/>
  <c r="I126" i="14" s="1"/>
  <c r="H125" i="14"/>
  <c r="I125" i="14" s="1"/>
  <c r="J125" i="14" s="1"/>
  <c r="L125" i="14" s="1"/>
  <c r="H124" i="14"/>
  <c r="I124" i="14" s="1"/>
  <c r="J124" i="14" s="1"/>
  <c r="L124" i="14" s="1"/>
  <c r="H123" i="14"/>
  <c r="I123" i="14" s="1"/>
  <c r="H122" i="14"/>
  <c r="I122" i="14" s="1"/>
  <c r="J122" i="14" s="1"/>
  <c r="L122" i="14" s="1"/>
  <c r="H121" i="14"/>
  <c r="I121" i="14" s="1"/>
  <c r="H120" i="14"/>
  <c r="H119" i="14"/>
  <c r="H118" i="14"/>
  <c r="I118" i="14" s="1"/>
  <c r="H117" i="14"/>
  <c r="H116" i="14"/>
  <c r="I116" i="14" s="1"/>
  <c r="J116" i="14" s="1"/>
  <c r="L116" i="14" s="1"/>
  <c r="H115" i="14"/>
  <c r="I115" i="14" s="1"/>
  <c r="H114" i="14"/>
  <c r="I114" i="14" s="1"/>
  <c r="J114" i="14" s="1"/>
  <c r="L114" i="14" s="1"/>
  <c r="H113" i="14"/>
  <c r="I113" i="14" s="1"/>
  <c r="H112" i="14"/>
  <c r="H111" i="14"/>
  <c r="H110" i="14"/>
  <c r="I110" i="14" s="1"/>
  <c r="H109" i="14"/>
  <c r="H108" i="14"/>
  <c r="I108" i="14" s="1"/>
  <c r="J108" i="14" s="1"/>
  <c r="L108" i="14" s="1"/>
  <c r="H107" i="14"/>
  <c r="I107" i="14" s="1"/>
  <c r="H106" i="14"/>
  <c r="I106" i="14" s="1"/>
  <c r="H105" i="14"/>
  <c r="I105" i="14" s="1"/>
  <c r="H104" i="14"/>
  <c r="I104" i="14" s="1"/>
  <c r="H103" i="14"/>
  <c r="H102" i="14"/>
  <c r="I102" i="14" s="1"/>
  <c r="H101" i="14"/>
  <c r="I101" i="14" s="1"/>
  <c r="J101" i="14" s="1"/>
  <c r="L101" i="14" s="1"/>
  <c r="H100" i="14"/>
  <c r="I100" i="14" s="1"/>
  <c r="J100" i="14" s="1"/>
  <c r="L100" i="14" s="1"/>
  <c r="H99" i="14"/>
  <c r="I99" i="14" s="1"/>
  <c r="H98" i="14"/>
  <c r="I98" i="14" s="1"/>
  <c r="J98" i="14" s="1"/>
  <c r="L98" i="14" s="1"/>
  <c r="H97" i="14"/>
  <c r="I97" i="14" s="1"/>
  <c r="H96" i="14"/>
  <c r="I96" i="14" s="1"/>
  <c r="H95" i="14"/>
  <c r="H94" i="14"/>
  <c r="H93" i="14"/>
  <c r="I93" i="14" s="1"/>
  <c r="H92" i="14"/>
  <c r="I92" i="14" s="1"/>
  <c r="J92" i="14" s="1"/>
  <c r="L92" i="14" s="1"/>
  <c r="H91" i="14"/>
  <c r="I91" i="14" s="1"/>
  <c r="H90" i="14"/>
  <c r="I90" i="14" s="1"/>
  <c r="H89" i="14"/>
  <c r="I89" i="14" s="1"/>
  <c r="H88" i="14"/>
  <c r="H87" i="14"/>
  <c r="I87" i="14" s="1"/>
  <c r="H86" i="14"/>
  <c r="H85" i="14"/>
  <c r="H84" i="14"/>
  <c r="H83" i="14"/>
  <c r="I83" i="14" s="1"/>
  <c r="J83" i="14" s="1"/>
  <c r="L83" i="14" s="1"/>
  <c r="H82" i="14"/>
  <c r="H81" i="14"/>
  <c r="I81" i="14" s="1"/>
  <c r="J81" i="14" s="1"/>
  <c r="L81" i="14" s="1"/>
  <c r="H80" i="14"/>
  <c r="H79" i="14"/>
  <c r="I79" i="14" s="1"/>
  <c r="H78" i="14"/>
  <c r="H77" i="14"/>
  <c r="I77" i="14" s="1"/>
  <c r="H76" i="14"/>
  <c r="H75" i="14"/>
  <c r="I75" i="14" s="1"/>
  <c r="J75" i="14" s="1"/>
  <c r="L75" i="14" s="1"/>
  <c r="H74" i="14"/>
  <c r="H73" i="14"/>
  <c r="I73" i="14" s="1"/>
  <c r="J73" i="14" s="1"/>
  <c r="L73" i="14" s="1"/>
  <c r="H72" i="14"/>
  <c r="H71" i="14"/>
  <c r="I71" i="14" s="1"/>
  <c r="H70" i="14"/>
  <c r="H69" i="14"/>
  <c r="H68" i="14"/>
  <c r="I68" i="14" s="1"/>
  <c r="J68" i="14" s="1"/>
  <c r="L68" i="14" s="1"/>
  <c r="H67" i="14"/>
  <c r="I67" i="14" s="1"/>
  <c r="J67" i="14" s="1"/>
  <c r="L67" i="14" s="1"/>
  <c r="H66" i="14"/>
  <c r="H65" i="14"/>
  <c r="I65" i="14" s="1"/>
  <c r="H64" i="14"/>
  <c r="H63" i="14"/>
  <c r="I63" i="14" s="1"/>
  <c r="H62" i="14"/>
  <c r="H61" i="14"/>
  <c r="I61" i="14" s="1"/>
  <c r="H60" i="14"/>
  <c r="I60" i="14" s="1"/>
  <c r="J60" i="14" s="1"/>
  <c r="L60" i="14" s="1"/>
  <c r="H59" i="14"/>
  <c r="I59" i="14" s="1"/>
  <c r="J59" i="14" s="1"/>
  <c r="L59" i="14" s="1"/>
  <c r="H58" i="14"/>
  <c r="H57" i="14"/>
  <c r="I57" i="14" s="1"/>
  <c r="H56" i="14"/>
  <c r="H55" i="14"/>
  <c r="H54" i="14"/>
  <c r="H53" i="14"/>
  <c r="I53" i="14" s="1"/>
  <c r="H52" i="14"/>
  <c r="I52" i="14" s="1"/>
  <c r="J52" i="14" s="1"/>
  <c r="L52" i="14" s="1"/>
  <c r="H51" i="14"/>
  <c r="I51" i="14" s="1"/>
  <c r="J51" i="14" s="1"/>
  <c r="L51" i="14" s="1"/>
  <c r="H50" i="14"/>
  <c r="H49" i="14"/>
  <c r="I49" i="14" s="1"/>
  <c r="J49" i="14" s="1"/>
  <c r="L49" i="14" s="1"/>
  <c r="H48" i="14"/>
  <c r="H47" i="14"/>
  <c r="H46" i="14"/>
  <c r="H45" i="14"/>
  <c r="H44" i="14"/>
  <c r="I44" i="14" s="1"/>
  <c r="J44" i="14" s="1"/>
  <c r="L44" i="14" s="1"/>
  <c r="H43" i="14"/>
  <c r="I43" i="14" s="1"/>
  <c r="J43" i="14" s="1"/>
  <c r="L43" i="14" s="1"/>
  <c r="H42" i="14"/>
  <c r="H41" i="14"/>
  <c r="I41" i="14" s="1"/>
  <c r="H40" i="14"/>
  <c r="H39" i="14"/>
  <c r="I39" i="14" s="1"/>
  <c r="H38" i="14"/>
  <c r="H37" i="14"/>
  <c r="I37" i="14" s="1"/>
  <c r="H36" i="14"/>
  <c r="H35" i="14"/>
  <c r="I35" i="14" s="1"/>
  <c r="J35" i="14" s="1"/>
  <c r="L35" i="14" s="1"/>
  <c r="H34" i="14"/>
  <c r="I34" i="14" s="1"/>
  <c r="H33" i="14"/>
  <c r="I33" i="14" s="1"/>
  <c r="J33" i="14" s="1"/>
  <c r="L33" i="14" s="1"/>
  <c r="H32" i="14"/>
  <c r="H31" i="14"/>
  <c r="I31" i="14" s="1"/>
  <c r="H30" i="14"/>
  <c r="H29" i="14"/>
  <c r="I29" i="14" s="1"/>
  <c r="H28" i="14"/>
  <c r="I28" i="14" s="1"/>
  <c r="J28" i="14" s="1"/>
  <c r="L28" i="14" s="1"/>
  <c r="H27" i="14"/>
  <c r="I27" i="14" s="1"/>
  <c r="J27" i="14" s="1"/>
  <c r="L27" i="14" s="1"/>
  <c r="H26" i="14"/>
  <c r="I26" i="14" s="1"/>
  <c r="H25" i="14"/>
  <c r="I25" i="14" s="1"/>
  <c r="H24" i="14"/>
  <c r="H23" i="14"/>
  <c r="I23" i="14" s="1"/>
  <c r="H22" i="14"/>
  <c r="I21" i="14"/>
  <c r="F655" i="14"/>
  <c r="F654" i="14"/>
  <c r="F653" i="14"/>
  <c r="F652" i="14"/>
  <c r="F651" i="14"/>
  <c r="F650" i="14"/>
  <c r="F649" i="14"/>
  <c r="F648" i="14"/>
  <c r="F647" i="14"/>
  <c r="F646" i="14"/>
  <c r="F645" i="14"/>
  <c r="F644" i="14"/>
  <c r="F643" i="14"/>
  <c r="F642" i="14"/>
  <c r="F641" i="14"/>
  <c r="F640" i="14"/>
  <c r="F639" i="14"/>
  <c r="F638" i="14"/>
  <c r="F637" i="14"/>
  <c r="F636" i="14"/>
  <c r="F635" i="14"/>
  <c r="F634" i="14"/>
  <c r="F633" i="14"/>
  <c r="F632" i="14"/>
  <c r="F631" i="14"/>
  <c r="F630" i="14"/>
  <c r="F629" i="14"/>
  <c r="F628" i="14"/>
  <c r="F627" i="14"/>
  <c r="F626" i="14"/>
  <c r="F625" i="14"/>
  <c r="F624" i="14"/>
  <c r="F623" i="14"/>
  <c r="F622" i="14"/>
  <c r="F621" i="14"/>
  <c r="F620" i="14"/>
  <c r="F619" i="14"/>
  <c r="F618" i="14"/>
  <c r="F617" i="14"/>
  <c r="F616" i="14"/>
  <c r="F615" i="14"/>
  <c r="F614" i="14"/>
  <c r="F613" i="14"/>
  <c r="F612" i="14"/>
  <c r="F611" i="14"/>
  <c r="F610" i="14"/>
  <c r="F609" i="14"/>
  <c r="F608" i="14"/>
  <c r="F607" i="14"/>
  <c r="F606" i="14"/>
  <c r="F605" i="14"/>
  <c r="F604" i="14"/>
  <c r="F603" i="14"/>
  <c r="F602" i="14"/>
  <c r="F601" i="14"/>
  <c r="F600" i="14"/>
  <c r="F599" i="14"/>
  <c r="F598" i="14"/>
  <c r="F597" i="14"/>
  <c r="F596" i="14"/>
  <c r="F595" i="14"/>
  <c r="F594" i="14"/>
  <c r="F593" i="14"/>
  <c r="F592" i="14"/>
  <c r="F591" i="14"/>
  <c r="F590" i="14"/>
  <c r="F589" i="14"/>
  <c r="F588" i="14"/>
  <c r="F587" i="14"/>
  <c r="F586" i="14"/>
  <c r="F585" i="14"/>
  <c r="F584" i="14"/>
  <c r="F583" i="14"/>
  <c r="F582" i="14"/>
  <c r="F581" i="14"/>
  <c r="F580" i="14"/>
  <c r="F579" i="14"/>
  <c r="F578" i="14"/>
  <c r="F577" i="14"/>
  <c r="F576" i="14"/>
  <c r="F575" i="14"/>
  <c r="F574" i="14"/>
  <c r="F573" i="14"/>
  <c r="F572" i="14"/>
  <c r="F571" i="14"/>
  <c r="F570" i="14"/>
  <c r="F569" i="14"/>
  <c r="F568" i="14"/>
  <c r="F567" i="14"/>
  <c r="F566" i="14"/>
  <c r="F565" i="14"/>
  <c r="F564" i="14"/>
  <c r="F563" i="14"/>
  <c r="F562" i="14"/>
  <c r="F561" i="14"/>
  <c r="F560" i="14"/>
  <c r="F559" i="14"/>
  <c r="F558" i="14"/>
  <c r="F557" i="14"/>
  <c r="F556" i="14"/>
  <c r="F555" i="14"/>
  <c r="F554" i="14"/>
  <c r="F553" i="14"/>
  <c r="F552" i="14"/>
  <c r="F551" i="14"/>
  <c r="F550" i="14"/>
  <c r="F549" i="14"/>
  <c r="F548" i="14"/>
  <c r="F547" i="14"/>
  <c r="F546" i="14"/>
  <c r="F545" i="14"/>
  <c r="F544" i="14"/>
  <c r="F543" i="14"/>
  <c r="F542" i="14"/>
  <c r="F541" i="14"/>
  <c r="F540" i="14"/>
  <c r="F539" i="14"/>
  <c r="F538" i="14"/>
  <c r="F537" i="14"/>
  <c r="F536" i="14"/>
  <c r="F535" i="14"/>
  <c r="F534" i="14"/>
  <c r="F533" i="14"/>
  <c r="F532" i="14"/>
  <c r="F531" i="14"/>
  <c r="F530" i="14"/>
  <c r="F529" i="14"/>
  <c r="F528" i="14"/>
  <c r="F527" i="14"/>
  <c r="F526" i="14"/>
  <c r="F525" i="14"/>
  <c r="F524" i="14"/>
  <c r="F523" i="14"/>
  <c r="F522" i="14"/>
  <c r="F521" i="14"/>
  <c r="F520" i="14"/>
  <c r="F519" i="14"/>
  <c r="F518" i="14"/>
  <c r="F517" i="14"/>
  <c r="F516" i="14"/>
  <c r="F515" i="14"/>
  <c r="F514" i="14"/>
  <c r="F513" i="14"/>
  <c r="F512" i="14"/>
  <c r="F511" i="14"/>
  <c r="F510" i="14"/>
  <c r="F509" i="14"/>
  <c r="F508" i="14"/>
  <c r="F507" i="14"/>
  <c r="F506" i="14"/>
  <c r="F505" i="14"/>
  <c r="F504" i="14"/>
  <c r="F503" i="14"/>
  <c r="F502" i="14"/>
  <c r="F501" i="14"/>
  <c r="F500" i="14"/>
  <c r="F499" i="14"/>
  <c r="F498" i="14"/>
  <c r="F497" i="14"/>
  <c r="F496" i="14"/>
  <c r="F495" i="14"/>
  <c r="F494" i="14"/>
  <c r="F493" i="14"/>
  <c r="F492" i="14"/>
  <c r="F491" i="14"/>
  <c r="F490" i="14"/>
  <c r="F489" i="14"/>
  <c r="F488" i="14"/>
  <c r="F487" i="14"/>
  <c r="F486" i="14"/>
  <c r="F485" i="14"/>
  <c r="F484" i="14"/>
  <c r="F483" i="14"/>
  <c r="F482" i="14"/>
  <c r="F481" i="14"/>
  <c r="F480" i="14"/>
  <c r="F479" i="14"/>
  <c r="F478" i="14"/>
  <c r="F477" i="14"/>
  <c r="F476" i="14"/>
  <c r="F475" i="14"/>
  <c r="F474" i="14"/>
  <c r="F473" i="14"/>
  <c r="F472" i="14"/>
  <c r="F471" i="14"/>
  <c r="F470" i="14"/>
  <c r="F469" i="14"/>
  <c r="F468" i="14"/>
  <c r="F467" i="14"/>
  <c r="F466" i="14"/>
  <c r="F465" i="14"/>
  <c r="F464" i="14"/>
  <c r="F463" i="14"/>
  <c r="F462" i="14"/>
  <c r="F461" i="14"/>
  <c r="F460" i="14"/>
  <c r="F459" i="14"/>
  <c r="F458" i="14"/>
  <c r="F457" i="14"/>
  <c r="F456" i="14"/>
  <c r="F455" i="14"/>
  <c r="F454" i="14"/>
  <c r="F453" i="14"/>
  <c r="F452" i="14"/>
  <c r="F451" i="14"/>
  <c r="F450" i="14"/>
  <c r="F449" i="14"/>
  <c r="F448" i="14"/>
  <c r="F447" i="14"/>
  <c r="F446" i="14"/>
  <c r="F445" i="14"/>
  <c r="F444" i="14"/>
  <c r="F443" i="14"/>
  <c r="F442" i="14"/>
  <c r="F441" i="14"/>
  <c r="F440" i="14"/>
  <c r="F439" i="14"/>
  <c r="F438" i="14"/>
  <c r="F437" i="14"/>
  <c r="F436" i="14"/>
  <c r="F435" i="14"/>
  <c r="F434" i="14"/>
  <c r="F433" i="14"/>
  <c r="F432" i="14"/>
  <c r="F431" i="14"/>
  <c r="F430" i="14"/>
  <c r="F429" i="14"/>
  <c r="F428" i="14"/>
  <c r="F427" i="14"/>
  <c r="F426" i="14"/>
  <c r="F425" i="14"/>
  <c r="F424" i="14"/>
  <c r="F423" i="14"/>
  <c r="F422" i="14"/>
  <c r="F421" i="14"/>
  <c r="F420" i="14"/>
  <c r="F419" i="14"/>
  <c r="F418" i="14"/>
  <c r="F417" i="14"/>
  <c r="F416" i="14"/>
  <c r="F415" i="14"/>
  <c r="F414" i="14"/>
  <c r="F413" i="14"/>
  <c r="F412" i="14"/>
  <c r="F411" i="14"/>
  <c r="F410" i="14"/>
  <c r="F409" i="14"/>
  <c r="F408" i="14"/>
  <c r="F407" i="14"/>
  <c r="F406" i="14"/>
  <c r="F405" i="14"/>
  <c r="F404" i="14"/>
  <c r="F403" i="14"/>
  <c r="F402" i="14"/>
  <c r="F401" i="14"/>
  <c r="D400" i="14"/>
  <c r="F400" i="14" s="1"/>
  <c r="F399" i="14"/>
  <c r="F398" i="14"/>
  <c r="F397" i="14"/>
  <c r="F396" i="14"/>
  <c r="F395" i="14"/>
  <c r="F394" i="14"/>
  <c r="F393" i="14"/>
  <c r="F392" i="14"/>
  <c r="F391" i="14"/>
  <c r="F390" i="14"/>
  <c r="F389" i="14"/>
  <c r="F388" i="14"/>
  <c r="F387" i="14"/>
  <c r="F386" i="14"/>
  <c r="F385" i="14"/>
  <c r="F384" i="14"/>
  <c r="F383" i="14"/>
  <c r="F382" i="14"/>
  <c r="F381" i="14"/>
  <c r="F380" i="14"/>
  <c r="F379" i="14"/>
  <c r="F378" i="14"/>
  <c r="F377" i="14"/>
  <c r="F376" i="14"/>
  <c r="F375" i="14"/>
  <c r="F374" i="14"/>
  <c r="F373" i="14"/>
  <c r="F372" i="14"/>
  <c r="F371" i="14"/>
  <c r="F370" i="14"/>
  <c r="F369" i="14"/>
  <c r="F368" i="14"/>
  <c r="F367" i="14"/>
  <c r="F366" i="14"/>
  <c r="F365" i="14"/>
  <c r="F364" i="14"/>
  <c r="F363" i="14"/>
  <c r="F362" i="14"/>
  <c r="F361" i="14"/>
  <c r="F360" i="14"/>
  <c r="F359" i="14"/>
  <c r="F358" i="14"/>
  <c r="F357" i="14"/>
  <c r="F356" i="14"/>
  <c r="F355" i="14"/>
  <c r="F354" i="14"/>
  <c r="F353" i="14"/>
  <c r="F352" i="14"/>
  <c r="F351" i="14"/>
  <c r="F350" i="14"/>
  <c r="F349" i="14"/>
  <c r="F348" i="14"/>
  <c r="F347" i="14"/>
  <c r="F346" i="14"/>
  <c r="F345" i="14"/>
  <c r="F344" i="14"/>
  <c r="F343" i="14"/>
  <c r="F342" i="14"/>
  <c r="F341" i="14"/>
  <c r="F340" i="14"/>
  <c r="F339" i="14"/>
  <c r="F338" i="14"/>
  <c r="F337" i="14"/>
  <c r="F336" i="14"/>
  <c r="F335" i="14"/>
  <c r="F334" i="14"/>
  <c r="F333" i="14"/>
  <c r="F332" i="14"/>
  <c r="F331" i="14"/>
  <c r="F330" i="14"/>
  <c r="F329" i="14"/>
  <c r="F328" i="14"/>
  <c r="F327" i="14"/>
  <c r="F326" i="14"/>
  <c r="F325" i="14"/>
  <c r="F324" i="14"/>
  <c r="F323" i="14"/>
  <c r="F322" i="14"/>
  <c r="F321" i="14"/>
  <c r="F320" i="14"/>
  <c r="F319" i="14"/>
  <c r="F318" i="14"/>
  <c r="F317" i="14"/>
  <c r="F316" i="14"/>
  <c r="F315" i="14"/>
  <c r="F314" i="14"/>
  <c r="F313" i="14"/>
  <c r="F312" i="14"/>
  <c r="F311" i="14"/>
  <c r="F310" i="14"/>
  <c r="F309" i="14"/>
  <c r="F308" i="14"/>
  <c r="F307" i="14"/>
  <c r="F306" i="14"/>
  <c r="F305" i="14"/>
  <c r="F304" i="14"/>
  <c r="F303" i="14"/>
  <c r="F302" i="14"/>
  <c r="F301" i="14"/>
  <c r="F300" i="14"/>
  <c r="F299" i="14"/>
  <c r="F298" i="14"/>
  <c r="F297" i="14"/>
  <c r="F296" i="14"/>
  <c r="F295" i="14"/>
  <c r="F294" i="14"/>
  <c r="F293" i="14"/>
  <c r="F292" i="14"/>
  <c r="F291" i="14"/>
  <c r="F290" i="14"/>
  <c r="F289" i="14"/>
  <c r="F288" i="14"/>
  <c r="F287" i="14"/>
  <c r="F286" i="14"/>
  <c r="F285" i="14"/>
  <c r="F284" i="14"/>
  <c r="F283" i="14"/>
  <c r="F282" i="14"/>
  <c r="F281" i="14"/>
  <c r="F280" i="14"/>
  <c r="F279" i="14"/>
  <c r="F278" i="14"/>
  <c r="F277" i="14"/>
  <c r="F276" i="14"/>
  <c r="F275" i="14"/>
  <c r="F274" i="14"/>
  <c r="F273" i="14"/>
  <c r="F272" i="14"/>
  <c r="F271" i="14"/>
  <c r="F270" i="14"/>
  <c r="F269" i="14"/>
  <c r="F268" i="14"/>
  <c r="F267" i="14"/>
  <c r="F266" i="14"/>
  <c r="F265" i="14"/>
  <c r="F264" i="14"/>
  <c r="F263" i="14"/>
  <c r="F262" i="14"/>
  <c r="F261" i="14"/>
  <c r="F260" i="14"/>
  <c r="F259" i="14"/>
  <c r="F258" i="14"/>
  <c r="F257" i="14"/>
  <c r="F256" i="14"/>
  <c r="F255" i="14"/>
  <c r="F254" i="14"/>
  <c r="F253" i="14"/>
  <c r="F252" i="14"/>
  <c r="F251" i="14"/>
  <c r="F250" i="14"/>
  <c r="F249" i="14"/>
  <c r="F248" i="14"/>
  <c r="F247" i="14"/>
  <c r="F246" i="14"/>
  <c r="F245" i="14"/>
  <c r="F244" i="14"/>
  <c r="F243" i="14"/>
  <c r="F242" i="14"/>
  <c r="F241" i="14"/>
  <c r="F240" i="14"/>
  <c r="F239" i="14"/>
  <c r="F238" i="14"/>
  <c r="F237" i="14"/>
  <c r="F236" i="14"/>
  <c r="F235" i="14"/>
  <c r="F234" i="14"/>
  <c r="F233" i="14"/>
  <c r="F232" i="14"/>
  <c r="F231" i="14"/>
  <c r="F230" i="14"/>
  <c r="F229" i="14"/>
  <c r="F228" i="14"/>
  <c r="F227" i="14"/>
  <c r="F226" i="14"/>
  <c r="F225" i="14"/>
  <c r="F224" i="14"/>
  <c r="F223" i="14"/>
  <c r="F222" i="14"/>
  <c r="F221" i="14"/>
  <c r="F220" i="14"/>
  <c r="F219" i="14"/>
  <c r="F218" i="14"/>
  <c r="F217" i="14"/>
  <c r="F216" i="14"/>
  <c r="F215" i="14"/>
  <c r="F214" i="14"/>
  <c r="F213" i="14"/>
  <c r="F212" i="14"/>
  <c r="F211" i="14"/>
  <c r="F210" i="14"/>
  <c r="F209" i="14"/>
  <c r="F208" i="14"/>
  <c r="F207" i="14"/>
  <c r="F206" i="14"/>
  <c r="F205" i="14"/>
  <c r="F204" i="14"/>
  <c r="F203" i="14"/>
  <c r="F202" i="14"/>
  <c r="F201" i="14"/>
  <c r="F200" i="14"/>
  <c r="F199" i="14"/>
  <c r="F198" i="14"/>
  <c r="F197" i="14"/>
  <c r="F196" i="14"/>
  <c r="F195" i="14"/>
  <c r="F194" i="14"/>
  <c r="F193" i="14"/>
  <c r="F192" i="14"/>
  <c r="F191" i="14"/>
  <c r="F190" i="14"/>
  <c r="F189" i="14"/>
  <c r="F188" i="14"/>
  <c r="F187" i="14"/>
  <c r="F186" i="14"/>
  <c r="F185" i="14"/>
  <c r="F184" i="14"/>
  <c r="F183" i="14"/>
  <c r="F182" i="14"/>
  <c r="F181" i="14"/>
  <c r="F180" i="14"/>
  <c r="F179" i="14"/>
  <c r="F178" i="14"/>
  <c r="F177" i="14"/>
  <c r="F176" i="14"/>
  <c r="F175" i="14"/>
  <c r="F174" i="14"/>
  <c r="F173" i="14"/>
  <c r="F172" i="14"/>
  <c r="F171" i="14"/>
  <c r="F170" i="14"/>
  <c r="F169" i="14"/>
  <c r="F168" i="14"/>
  <c r="F167" i="14"/>
  <c r="F166" i="14"/>
  <c r="F165" i="14"/>
  <c r="F164" i="14"/>
  <c r="F163" i="14"/>
  <c r="F162" i="14"/>
  <c r="F161" i="14"/>
  <c r="F160" i="14"/>
  <c r="F159" i="14"/>
  <c r="F158" i="14"/>
  <c r="F157" i="14"/>
  <c r="F156" i="14"/>
  <c r="F155" i="14"/>
  <c r="F154" i="14"/>
  <c r="F153" i="14"/>
  <c r="F152" i="14"/>
  <c r="F151" i="14"/>
  <c r="F150" i="14"/>
  <c r="F149" i="14"/>
  <c r="F148" i="14"/>
  <c r="F147" i="14"/>
  <c r="F146" i="14"/>
  <c r="F145" i="14"/>
  <c r="F144" i="14"/>
  <c r="F143" i="14"/>
  <c r="F142" i="14"/>
  <c r="F141" i="14"/>
  <c r="F140" i="14"/>
  <c r="F139" i="14"/>
  <c r="F138" i="14"/>
  <c r="F137" i="14"/>
  <c r="F136" i="14"/>
  <c r="F135" i="14"/>
  <c r="F134" i="14"/>
  <c r="F133" i="14"/>
  <c r="F132" i="14"/>
  <c r="F131" i="14"/>
  <c r="F130" i="14"/>
  <c r="F129" i="14"/>
  <c r="F128" i="14"/>
  <c r="F127" i="14"/>
  <c r="F126" i="14"/>
  <c r="F125" i="14"/>
  <c r="F124" i="14"/>
  <c r="F123" i="14"/>
  <c r="F122" i="14"/>
  <c r="F121" i="14"/>
  <c r="F120" i="14"/>
  <c r="F119" i="14"/>
  <c r="F118" i="14"/>
  <c r="F117" i="14"/>
  <c r="F116" i="14"/>
  <c r="F115" i="14"/>
  <c r="F114" i="14"/>
  <c r="F113" i="14"/>
  <c r="F112" i="14"/>
  <c r="F111" i="14"/>
  <c r="F110" i="14"/>
  <c r="F109" i="14"/>
  <c r="F108" i="14"/>
  <c r="F107" i="14"/>
  <c r="F106" i="14"/>
  <c r="F105" i="14"/>
  <c r="F104" i="14"/>
  <c r="F103" i="14"/>
  <c r="F102" i="14"/>
  <c r="F101" i="14"/>
  <c r="F100" i="14"/>
  <c r="F99" i="14"/>
  <c r="F98" i="14"/>
  <c r="F97" i="14"/>
  <c r="F96" i="14"/>
  <c r="F95" i="14"/>
  <c r="F94" i="14"/>
  <c r="F93" i="14"/>
  <c r="F92" i="14"/>
  <c r="F91" i="14"/>
  <c r="F90" i="14"/>
  <c r="F89" i="14"/>
  <c r="F88" i="14"/>
  <c r="F87" i="14"/>
  <c r="F86" i="14"/>
  <c r="F85" i="14"/>
  <c r="F84" i="14"/>
  <c r="F83" i="14"/>
  <c r="F82" i="14"/>
  <c r="F81" i="14"/>
  <c r="F80" i="14"/>
  <c r="F79" i="14"/>
  <c r="F78" i="14"/>
  <c r="F77" i="14"/>
  <c r="F76" i="14"/>
  <c r="F75" i="14"/>
  <c r="F74" i="14"/>
  <c r="F73" i="14"/>
  <c r="F72" i="14"/>
  <c r="F71" i="14"/>
  <c r="F70" i="14"/>
  <c r="F69" i="14"/>
  <c r="F68" i="14"/>
  <c r="F67" i="14"/>
  <c r="F66" i="14"/>
  <c r="F65" i="14"/>
  <c r="F64" i="14"/>
  <c r="F63" i="14"/>
  <c r="F62" i="14"/>
  <c r="F61" i="14"/>
  <c r="F60" i="14"/>
  <c r="F59" i="14"/>
  <c r="F58" i="14"/>
  <c r="F57" i="14"/>
  <c r="F56" i="14"/>
  <c r="F55" i="14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33" i="13"/>
  <c r="F32" i="13"/>
  <c r="F27" i="13"/>
  <c r="F26" i="13"/>
  <c r="G650" i="12"/>
  <c r="G649" i="12"/>
  <c r="G648" i="12"/>
  <c r="G647" i="12"/>
  <c r="G646" i="12"/>
  <c r="G645" i="12"/>
  <c r="G644" i="12"/>
  <c r="G643" i="12"/>
  <c r="G642" i="12"/>
  <c r="G641" i="12"/>
  <c r="G640" i="12"/>
  <c r="G639" i="12"/>
  <c r="G638" i="12"/>
  <c r="G637" i="12"/>
  <c r="G636" i="12"/>
  <c r="G635" i="12"/>
  <c r="G634" i="12"/>
  <c r="G633" i="12"/>
  <c r="G632" i="12"/>
  <c r="G631" i="12"/>
  <c r="G630" i="12"/>
  <c r="G629" i="12"/>
  <c r="G628" i="12"/>
  <c r="G627" i="12"/>
  <c r="G626" i="12"/>
  <c r="G625" i="12"/>
  <c r="G624" i="12"/>
  <c r="G623" i="12"/>
  <c r="G622" i="12"/>
  <c r="G621" i="12"/>
  <c r="G620" i="12"/>
  <c r="G619" i="12"/>
  <c r="G618" i="12"/>
  <c r="G617" i="12"/>
  <c r="G616" i="12"/>
  <c r="G615" i="12"/>
  <c r="G614" i="12"/>
  <c r="G613" i="12"/>
  <c r="G612" i="12"/>
  <c r="G611" i="12"/>
  <c r="G610" i="12"/>
  <c r="G609" i="12"/>
  <c r="G608" i="12"/>
  <c r="G607" i="12"/>
  <c r="G606" i="12"/>
  <c r="G605" i="12"/>
  <c r="G604" i="12"/>
  <c r="G603" i="12"/>
  <c r="G602" i="12"/>
  <c r="G601" i="12"/>
  <c r="G600" i="12"/>
  <c r="G599" i="12"/>
  <c r="G598" i="12"/>
  <c r="G597" i="12"/>
  <c r="G596" i="12"/>
  <c r="G595" i="12"/>
  <c r="G594" i="12"/>
  <c r="G593" i="12"/>
  <c r="G592" i="12"/>
  <c r="G591" i="12"/>
  <c r="G590" i="12"/>
  <c r="G589" i="12"/>
  <c r="G588" i="12"/>
  <c r="G587" i="12"/>
  <c r="G586" i="12"/>
  <c r="G585" i="12"/>
  <c r="G584" i="12"/>
  <c r="G583" i="12"/>
  <c r="G582" i="12"/>
  <c r="G581" i="12"/>
  <c r="G580" i="12"/>
  <c r="G579" i="12"/>
  <c r="G578" i="12"/>
  <c r="G577" i="12"/>
  <c r="G576" i="12"/>
  <c r="G575" i="12"/>
  <c r="G574" i="12"/>
  <c r="G573" i="12"/>
  <c r="G572" i="12"/>
  <c r="G571" i="12"/>
  <c r="G570" i="12"/>
  <c r="G569" i="12"/>
  <c r="G568" i="12"/>
  <c r="G567" i="12"/>
  <c r="G566" i="12"/>
  <c r="G565" i="12"/>
  <c r="G564" i="12"/>
  <c r="G563" i="12"/>
  <c r="G562" i="12"/>
  <c r="G561" i="12"/>
  <c r="G560" i="12"/>
  <c r="G559" i="12"/>
  <c r="G558" i="12"/>
  <c r="G557" i="12"/>
  <c r="G556" i="12"/>
  <c r="G555" i="12"/>
  <c r="G554" i="12"/>
  <c r="G553" i="12"/>
  <c r="G552" i="12"/>
  <c r="G551" i="12"/>
  <c r="G550" i="12"/>
  <c r="G549" i="12"/>
  <c r="G548" i="12"/>
  <c r="G547" i="12"/>
  <c r="G546" i="12"/>
  <c r="G545" i="12"/>
  <c r="G544" i="12"/>
  <c r="G543" i="12"/>
  <c r="G542" i="12"/>
  <c r="G541" i="12"/>
  <c r="G540" i="12"/>
  <c r="G539" i="12"/>
  <c r="G538" i="12"/>
  <c r="G537" i="12"/>
  <c r="G536" i="12"/>
  <c r="G535" i="12"/>
  <c r="G534" i="12"/>
  <c r="G533" i="12"/>
  <c r="G532" i="12"/>
  <c r="G531" i="12"/>
  <c r="G530" i="12"/>
  <c r="G529" i="12"/>
  <c r="G528" i="12"/>
  <c r="G527" i="12"/>
  <c r="G526" i="12"/>
  <c r="G525" i="12"/>
  <c r="G524" i="12"/>
  <c r="G523" i="12"/>
  <c r="G522" i="12"/>
  <c r="G521" i="12"/>
  <c r="G520" i="12"/>
  <c r="G519" i="12"/>
  <c r="G518" i="12"/>
  <c r="G517" i="12"/>
  <c r="G516" i="12"/>
  <c r="G515" i="12"/>
  <c r="G514" i="12"/>
  <c r="G513" i="12"/>
  <c r="G512" i="12"/>
  <c r="G511" i="12"/>
  <c r="G510" i="12"/>
  <c r="G509" i="12"/>
  <c r="G508" i="12"/>
  <c r="G507" i="12"/>
  <c r="G506" i="12"/>
  <c r="G505" i="12"/>
  <c r="G504" i="12"/>
  <c r="G503" i="12"/>
  <c r="G502" i="12"/>
  <c r="G501" i="12"/>
  <c r="G500" i="12"/>
  <c r="G499" i="12"/>
  <c r="G498" i="12"/>
  <c r="G497" i="12"/>
  <c r="G496" i="12"/>
  <c r="G495" i="12"/>
  <c r="G494" i="12"/>
  <c r="G493" i="12"/>
  <c r="G492" i="12"/>
  <c r="G491" i="12"/>
  <c r="G490" i="12"/>
  <c r="G489" i="12"/>
  <c r="G488" i="12"/>
  <c r="G487" i="12"/>
  <c r="G486" i="12"/>
  <c r="G485" i="12"/>
  <c r="G484" i="12"/>
  <c r="G483" i="12"/>
  <c r="G482" i="12"/>
  <c r="G481" i="12"/>
  <c r="G480" i="12"/>
  <c r="G479" i="12"/>
  <c r="G478" i="12"/>
  <c r="G477" i="12"/>
  <c r="G476" i="12"/>
  <c r="G475" i="12"/>
  <c r="G474" i="12"/>
  <c r="G473" i="12"/>
  <c r="G472" i="12"/>
  <c r="G471" i="12"/>
  <c r="G470" i="12"/>
  <c r="G469" i="12"/>
  <c r="G468" i="12"/>
  <c r="G467" i="12"/>
  <c r="G466" i="12"/>
  <c r="G465" i="12"/>
  <c r="G464" i="12"/>
  <c r="G463" i="12"/>
  <c r="G462" i="12"/>
  <c r="G461" i="12"/>
  <c r="G460" i="12"/>
  <c r="G459" i="12"/>
  <c r="G458" i="12"/>
  <c r="G457" i="12"/>
  <c r="G456" i="12"/>
  <c r="G455" i="12"/>
  <c r="G454" i="12"/>
  <c r="G453" i="12"/>
  <c r="G452" i="12"/>
  <c r="G451" i="12"/>
  <c r="G450" i="12"/>
  <c r="G449" i="12"/>
  <c r="G448" i="12"/>
  <c r="G447" i="12"/>
  <c r="G446" i="12"/>
  <c r="G445" i="12"/>
  <c r="G444" i="12"/>
  <c r="G443" i="12"/>
  <c r="G442" i="12"/>
  <c r="G441" i="12"/>
  <c r="G440" i="12"/>
  <c r="G439" i="12"/>
  <c r="G438" i="12"/>
  <c r="G437" i="12"/>
  <c r="G436" i="12"/>
  <c r="G435" i="12"/>
  <c r="G434" i="12"/>
  <c r="G433" i="12"/>
  <c r="G432" i="12"/>
  <c r="G431" i="12"/>
  <c r="G430" i="12"/>
  <c r="G429" i="12"/>
  <c r="G428" i="12"/>
  <c r="G427" i="12"/>
  <c r="G426" i="12"/>
  <c r="G425" i="12"/>
  <c r="G424" i="12"/>
  <c r="G423" i="12"/>
  <c r="G422" i="12"/>
  <c r="G421" i="12"/>
  <c r="G420" i="12"/>
  <c r="G419" i="12"/>
  <c r="G418" i="12"/>
  <c r="G417" i="12"/>
  <c r="G416" i="12"/>
  <c r="G415" i="12"/>
  <c r="G414" i="12"/>
  <c r="G413" i="12"/>
  <c r="G412" i="12"/>
  <c r="G411" i="12"/>
  <c r="G410" i="12"/>
  <c r="G409" i="12"/>
  <c r="G408" i="12"/>
  <c r="G407" i="12"/>
  <c r="G406" i="12"/>
  <c r="G405" i="12"/>
  <c r="G404" i="12"/>
  <c r="G403" i="12"/>
  <c r="G402" i="12"/>
  <c r="G401" i="12"/>
  <c r="G400" i="12"/>
  <c r="G399" i="12"/>
  <c r="G398" i="12"/>
  <c r="G397" i="12"/>
  <c r="G396" i="12"/>
  <c r="G394" i="12"/>
  <c r="G393" i="12"/>
  <c r="G392" i="12"/>
  <c r="G391" i="12"/>
  <c r="G390" i="12"/>
  <c r="G389" i="12"/>
  <c r="G388" i="12"/>
  <c r="G387" i="12"/>
  <c r="G386" i="12"/>
  <c r="G385" i="12"/>
  <c r="G384" i="12"/>
  <c r="G383" i="12"/>
  <c r="G382" i="12"/>
  <c r="G381" i="12"/>
  <c r="G380" i="12"/>
  <c r="G379" i="12"/>
  <c r="G378" i="12"/>
  <c r="G377" i="12"/>
  <c r="G376" i="12"/>
  <c r="G375" i="12"/>
  <c r="G374" i="12"/>
  <c r="G373" i="12"/>
  <c r="G372" i="12"/>
  <c r="G371" i="12"/>
  <c r="G370" i="12"/>
  <c r="G369" i="12"/>
  <c r="G368" i="12"/>
  <c r="G367" i="12"/>
  <c r="G366" i="12"/>
  <c r="G365" i="12"/>
  <c r="G364" i="12"/>
  <c r="G363" i="12"/>
  <c r="G362" i="12"/>
  <c r="G361" i="12"/>
  <c r="G360" i="12"/>
  <c r="G359" i="12"/>
  <c r="G358" i="12"/>
  <c r="G357" i="12"/>
  <c r="G356" i="12"/>
  <c r="G355" i="12"/>
  <c r="G354" i="12"/>
  <c r="G353" i="12"/>
  <c r="G352" i="12"/>
  <c r="G351" i="12"/>
  <c r="G350" i="12"/>
  <c r="G349" i="12"/>
  <c r="G348" i="12"/>
  <c r="G347" i="12"/>
  <c r="G346" i="12"/>
  <c r="G345" i="12"/>
  <c r="G344" i="12"/>
  <c r="G343" i="12"/>
  <c r="G342" i="12"/>
  <c r="G341" i="12"/>
  <c r="G340" i="12"/>
  <c r="G339" i="12"/>
  <c r="G338" i="12"/>
  <c r="G337" i="12"/>
  <c r="G336" i="12"/>
  <c r="G335" i="12"/>
  <c r="G334" i="12"/>
  <c r="G333" i="12"/>
  <c r="G332" i="12"/>
  <c r="G331" i="12"/>
  <c r="G330" i="12"/>
  <c r="G329" i="12"/>
  <c r="G328" i="12"/>
  <c r="G327" i="12"/>
  <c r="G326" i="12"/>
  <c r="G325" i="12"/>
  <c r="G324" i="12"/>
  <c r="G323" i="12"/>
  <c r="G322" i="12"/>
  <c r="G321" i="12"/>
  <c r="G320" i="12"/>
  <c r="G319" i="12"/>
  <c r="G318" i="12"/>
  <c r="G317" i="12"/>
  <c r="G316" i="12"/>
  <c r="G315" i="12"/>
  <c r="G314" i="12"/>
  <c r="G313" i="12"/>
  <c r="G312" i="12"/>
  <c r="G311" i="12"/>
  <c r="G310" i="12"/>
  <c r="G309" i="12"/>
  <c r="G308" i="12"/>
  <c r="G307" i="12"/>
  <c r="G306" i="12"/>
  <c r="G305" i="12"/>
  <c r="G304" i="12"/>
  <c r="G303" i="12"/>
  <c r="G302" i="12"/>
  <c r="G301" i="12"/>
  <c r="G300" i="12"/>
  <c r="G299" i="12"/>
  <c r="G298" i="12"/>
  <c r="G297" i="12"/>
  <c r="G296" i="12"/>
  <c r="G295" i="12"/>
  <c r="G294" i="12"/>
  <c r="G293" i="12"/>
  <c r="G292" i="12"/>
  <c r="G291" i="12"/>
  <c r="G290" i="12"/>
  <c r="G289" i="12"/>
  <c r="G288" i="12"/>
  <c r="G287" i="12"/>
  <c r="G286" i="12"/>
  <c r="G285" i="12"/>
  <c r="G284" i="12"/>
  <c r="G283" i="12"/>
  <c r="G282" i="12"/>
  <c r="G281" i="12"/>
  <c r="G280" i="12"/>
  <c r="G279" i="12"/>
  <c r="G278" i="12"/>
  <c r="G277" i="12"/>
  <c r="G276" i="12"/>
  <c r="G275" i="12"/>
  <c r="G274" i="12"/>
  <c r="G273" i="12"/>
  <c r="G272" i="12"/>
  <c r="G271" i="12"/>
  <c r="G270" i="12"/>
  <c r="G269" i="12"/>
  <c r="G268" i="12"/>
  <c r="G267" i="12"/>
  <c r="G266" i="12"/>
  <c r="G265" i="12"/>
  <c r="G264" i="12"/>
  <c r="G263" i="12"/>
  <c r="G262" i="12"/>
  <c r="G261" i="12"/>
  <c r="G260" i="12"/>
  <c r="G259" i="12"/>
  <c r="G258" i="12"/>
  <c r="G257" i="12"/>
  <c r="G256" i="12"/>
  <c r="G255" i="12"/>
  <c r="G254" i="12"/>
  <c r="G253" i="12"/>
  <c r="G252" i="12"/>
  <c r="G251" i="12"/>
  <c r="G250" i="12"/>
  <c r="G249" i="12"/>
  <c r="G248" i="12"/>
  <c r="G247" i="12"/>
  <c r="G246" i="12"/>
  <c r="G245" i="12"/>
  <c r="G244" i="12"/>
  <c r="G243" i="12"/>
  <c r="G242" i="12"/>
  <c r="G241" i="12"/>
  <c r="G240" i="12"/>
  <c r="G239" i="12"/>
  <c r="G238" i="12"/>
  <c r="G237" i="12"/>
  <c r="G236" i="12"/>
  <c r="G235" i="12"/>
  <c r="G234" i="12"/>
  <c r="G233" i="12"/>
  <c r="G232" i="12"/>
  <c r="G231" i="12"/>
  <c r="G230" i="12"/>
  <c r="G229" i="12"/>
  <c r="G228" i="12"/>
  <c r="G227" i="12"/>
  <c r="G226" i="12"/>
  <c r="G225" i="12"/>
  <c r="G224" i="12"/>
  <c r="G223" i="12"/>
  <c r="G222" i="12"/>
  <c r="G221" i="12"/>
  <c r="G220" i="12"/>
  <c r="G219" i="12"/>
  <c r="G218" i="12"/>
  <c r="G217" i="12"/>
  <c r="G216" i="12"/>
  <c r="G215" i="12"/>
  <c r="G214" i="12"/>
  <c r="G213" i="12"/>
  <c r="G212" i="12"/>
  <c r="G211" i="12"/>
  <c r="G210" i="12"/>
  <c r="G209" i="12"/>
  <c r="G208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85" i="12"/>
  <c r="G184" i="12"/>
  <c r="G183" i="12"/>
  <c r="G182" i="12"/>
  <c r="G181" i="12"/>
  <c r="G180" i="12"/>
  <c r="G179" i="12"/>
  <c r="G178" i="12"/>
  <c r="G177" i="12"/>
  <c r="G176" i="12"/>
  <c r="G175" i="12"/>
  <c r="G174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7" i="12"/>
  <c r="G156" i="12"/>
  <c r="G155" i="12"/>
  <c r="G154" i="12"/>
  <c r="G153" i="12"/>
  <c r="G152" i="12"/>
  <c r="G151" i="12"/>
  <c r="G150" i="12"/>
  <c r="G149" i="12"/>
  <c r="G148" i="12"/>
  <c r="G147" i="12"/>
  <c r="G146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7" i="12"/>
  <c r="G126" i="12"/>
  <c r="G125" i="12"/>
  <c r="G124" i="12"/>
  <c r="G123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6" i="12"/>
  <c r="G105" i="12"/>
  <c r="G104" i="12"/>
  <c r="G103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5" i="12"/>
  <c r="G84" i="12"/>
  <c r="G83" i="12"/>
  <c r="G82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E395" i="12"/>
  <c r="G395" i="12" s="1"/>
  <c r="C32" i="11"/>
  <c r="C21" i="11"/>
  <c r="G15" i="11"/>
  <c r="H15" i="11" s="1"/>
  <c r="J539" i="14" l="1"/>
  <c r="L539" i="14" s="1"/>
  <c r="J145" i="14"/>
  <c r="L145" i="14" s="1"/>
  <c r="F656" i="14"/>
  <c r="F28" i="13"/>
  <c r="C11" i="12"/>
  <c r="C13" i="12" s="1"/>
  <c r="J202" i="14"/>
  <c r="L202" i="14" s="1"/>
  <c r="J57" i="14"/>
  <c r="L57" i="14" s="1"/>
  <c r="J387" i="14"/>
  <c r="L387" i="14" s="1"/>
  <c r="J129" i="14"/>
  <c r="L129" i="14" s="1"/>
  <c r="J375" i="14"/>
  <c r="L375" i="14" s="1"/>
  <c r="I354" i="14"/>
  <c r="J354" i="14" s="1"/>
  <c r="L354" i="14" s="1"/>
  <c r="J459" i="14"/>
  <c r="L459" i="14" s="1"/>
  <c r="J463" i="14"/>
  <c r="L463" i="14" s="1"/>
  <c r="J155" i="14"/>
  <c r="L155" i="14" s="1"/>
  <c r="J162" i="14"/>
  <c r="L162" i="14" s="1"/>
  <c r="J546" i="14"/>
  <c r="L546" i="14" s="1"/>
  <c r="J25" i="14"/>
  <c r="L25" i="14" s="1"/>
  <c r="J137" i="14"/>
  <c r="L137" i="14" s="1"/>
  <c r="J331" i="14"/>
  <c r="L331" i="14" s="1"/>
  <c r="J494" i="14"/>
  <c r="L494" i="14" s="1"/>
  <c r="J26" i="14"/>
  <c r="L26" i="14" s="1"/>
  <c r="J423" i="14"/>
  <c r="L423" i="14" s="1"/>
  <c r="J495" i="14"/>
  <c r="L495" i="14" s="1"/>
  <c r="J530" i="14"/>
  <c r="L530" i="14" s="1"/>
  <c r="J626" i="14"/>
  <c r="L626" i="14" s="1"/>
  <c r="J41" i="14"/>
  <c r="L41" i="14" s="1"/>
  <c r="J490" i="14"/>
  <c r="L490" i="14" s="1"/>
  <c r="J99" i="14"/>
  <c r="L99" i="14" s="1"/>
  <c r="J154" i="14"/>
  <c r="L154" i="14" s="1"/>
  <c r="J250" i="14"/>
  <c r="L250" i="14" s="1"/>
  <c r="I466" i="14"/>
  <c r="J466" i="14" s="1"/>
  <c r="L466" i="14" s="1"/>
  <c r="J491" i="14"/>
  <c r="L491" i="14" s="1"/>
  <c r="I554" i="14"/>
  <c r="J554" i="14" s="1"/>
  <c r="L554" i="14" s="1"/>
  <c r="I109" i="14"/>
  <c r="J109" i="14" s="1"/>
  <c r="L109" i="14" s="1"/>
  <c r="J181" i="14"/>
  <c r="L181" i="14" s="1"/>
  <c r="J186" i="14"/>
  <c r="L186" i="14" s="1"/>
  <c r="I538" i="14"/>
  <c r="J538" i="14" s="1"/>
  <c r="L538" i="14" s="1"/>
  <c r="I574" i="14"/>
  <c r="J574" i="14" s="1"/>
  <c r="L574" i="14" s="1"/>
  <c r="J623" i="14"/>
  <c r="L623" i="14" s="1"/>
  <c r="J634" i="14"/>
  <c r="L634" i="14" s="1"/>
  <c r="J458" i="14"/>
  <c r="L458" i="14" s="1"/>
  <c r="J498" i="14"/>
  <c r="L498" i="14" s="1"/>
  <c r="J446" i="14"/>
  <c r="L446" i="14" s="1"/>
  <c r="J53" i="14"/>
  <c r="L53" i="14" s="1"/>
  <c r="J97" i="14"/>
  <c r="L97" i="14" s="1"/>
  <c r="J179" i="14"/>
  <c r="L179" i="14" s="1"/>
  <c r="J203" i="14"/>
  <c r="L203" i="14" s="1"/>
  <c r="J218" i="14"/>
  <c r="L218" i="14" s="1"/>
  <c r="J286" i="14"/>
  <c r="L286" i="14" s="1"/>
  <c r="J302" i="14"/>
  <c r="L302" i="14" s="1"/>
  <c r="J322" i="14"/>
  <c r="L322" i="14" s="1"/>
  <c r="J363" i="14"/>
  <c r="L363" i="14" s="1"/>
  <c r="J451" i="14"/>
  <c r="L451" i="14" s="1"/>
  <c r="J607" i="14"/>
  <c r="L607" i="14" s="1"/>
  <c r="I84" i="14"/>
  <c r="J84" i="14" s="1"/>
  <c r="L84" i="14" s="1"/>
  <c r="J121" i="14"/>
  <c r="L121" i="14" s="1"/>
  <c r="I141" i="14"/>
  <c r="J141" i="14" s="1"/>
  <c r="L141" i="14" s="1"/>
  <c r="J282" i="14"/>
  <c r="L282" i="14" s="1"/>
  <c r="I309" i="14"/>
  <c r="J309" i="14" s="1"/>
  <c r="L309" i="14" s="1"/>
  <c r="I318" i="14"/>
  <c r="J318" i="14" s="1"/>
  <c r="L318" i="14" s="1"/>
  <c r="I343" i="14"/>
  <c r="J343" i="14" s="1"/>
  <c r="L343" i="14" s="1"/>
  <c r="I382" i="14"/>
  <c r="J382" i="14" s="1"/>
  <c r="L382" i="14" s="1"/>
  <c r="I394" i="14"/>
  <c r="J394" i="14" s="1"/>
  <c r="L394" i="14" s="1"/>
  <c r="J427" i="14"/>
  <c r="L427" i="14" s="1"/>
  <c r="I431" i="14"/>
  <c r="J431" i="14" s="1"/>
  <c r="L431" i="14" s="1"/>
  <c r="I482" i="14"/>
  <c r="J482" i="14" s="1"/>
  <c r="L482" i="14" s="1"/>
  <c r="J523" i="14"/>
  <c r="L523" i="14" s="1"/>
  <c r="J547" i="14"/>
  <c r="L547" i="14" s="1"/>
  <c r="J214" i="14"/>
  <c r="L214" i="14" s="1"/>
  <c r="J29" i="14"/>
  <c r="L29" i="14" s="1"/>
  <c r="J65" i="14"/>
  <c r="L65" i="14" s="1"/>
  <c r="I69" i="14"/>
  <c r="J69" i="14" s="1"/>
  <c r="L69" i="14" s="1"/>
  <c r="J90" i="14"/>
  <c r="L90" i="14" s="1"/>
  <c r="I94" i="14"/>
  <c r="J94" i="14" s="1"/>
  <c r="L94" i="14" s="1"/>
  <c r="I117" i="14"/>
  <c r="J117" i="14" s="1"/>
  <c r="L117" i="14" s="1"/>
  <c r="J171" i="14"/>
  <c r="L171" i="14" s="1"/>
  <c r="I190" i="14"/>
  <c r="J190" i="14" s="1"/>
  <c r="L190" i="14" s="1"/>
  <c r="I230" i="14"/>
  <c r="J230" i="14" s="1"/>
  <c r="L230" i="14" s="1"/>
  <c r="I246" i="14"/>
  <c r="J246" i="14" s="1"/>
  <c r="L246" i="14" s="1"/>
  <c r="J262" i="14"/>
  <c r="L262" i="14" s="1"/>
  <c r="J278" i="14"/>
  <c r="L278" i="14" s="1"/>
  <c r="I314" i="14"/>
  <c r="J314" i="14" s="1"/>
  <c r="L314" i="14" s="1"/>
  <c r="I330" i="14"/>
  <c r="J330" i="14" s="1"/>
  <c r="L330" i="14" s="1"/>
  <c r="J347" i="14"/>
  <c r="L347" i="14" s="1"/>
  <c r="I378" i="14"/>
  <c r="J378" i="14" s="1"/>
  <c r="L378" i="14" s="1"/>
  <c r="I386" i="14"/>
  <c r="J386" i="14" s="1"/>
  <c r="L386" i="14" s="1"/>
  <c r="I399" i="14"/>
  <c r="J399" i="14" s="1"/>
  <c r="L399" i="14" s="1"/>
  <c r="I407" i="14"/>
  <c r="J407" i="14" s="1"/>
  <c r="L407" i="14" s="1"/>
  <c r="J411" i="14"/>
  <c r="L411" i="14" s="1"/>
  <c r="I415" i="14"/>
  <c r="J415" i="14" s="1"/>
  <c r="L415" i="14" s="1"/>
  <c r="I470" i="14"/>
  <c r="J470" i="14" s="1"/>
  <c r="L470" i="14" s="1"/>
  <c r="I474" i="14"/>
  <c r="J474" i="14" s="1"/>
  <c r="L474" i="14" s="1"/>
  <c r="I487" i="14"/>
  <c r="J487" i="14" s="1"/>
  <c r="L487" i="14" s="1"/>
  <c r="I514" i="14"/>
  <c r="J514" i="14" s="1"/>
  <c r="L514" i="14" s="1"/>
  <c r="I534" i="14"/>
  <c r="J534" i="14" s="1"/>
  <c r="L534" i="14" s="1"/>
  <c r="J579" i="14"/>
  <c r="L579" i="14" s="1"/>
  <c r="J614" i="14"/>
  <c r="L614" i="14" s="1"/>
  <c r="I639" i="14"/>
  <c r="J639" i="14" s="1"/>
  <c r="L639" i="14" s="1"/>
  <c r="I36" i="14"/>
  <c r="J36" i="14" s="1"/>
  <c r="L36" i="14" s="1"/>
  <c r="I45" i="14"/>
  <c r="J45" i="14" s="1"/>
  <c r="L45" i="14" s="1"/>
  <c r="J61" i="14"/>
  <c r="L61" i="14" s="1"/>
  <c r="I76" i="14"/>
  <c r="J76" i="14" s="1"/>
  <c r="L76" i="14" s="1"/>
  <c r="I85" i="14"/>
  <c r="J85" i="14" s="1"/>
  <c r="L85" i="14" s="1"/>
  <c r="J113" i="14"/>
  <c r="L113" i="14" s="1"/>
  <c r="I133" i="14"/>
  <c r="J133" i="14" s="1"/>
  <c r="L133" i="14" s="1"/>
  <c r="I157" i="14"/>
  <c r="J157" i="14" s="1"/>
  <c r="L157" i="14" s="1"/>
  <c r="I197" i="14"/>
  <c r="J197" i="14" s="1"/>
  <c r="L197" i="14" s="1"/>
  <c r="J206" i="14"/>
  <c r="L206" i="14" s="1"/>
  <c r="I294" i="14"/>
  <c r="J294" i="14" s="1"/>
  <c r="L294" i="14" s="1"/>
  <c r="I300" i="14"/>
  <c r="J300" i="14" s="1"/>
  <c r="L300" i="14" s="1"/>
  <c r="I310" i="14"/>
  <c r="J310" i="14" s="1"/>
  <c r="L310" i="14" s="1"/>
  <c r="I362" i="14"/>
  <c r="J362" i="14" s="1"/>
  <c r="L362" i="14" s="1"/>
  <c r="I366" i="14"/>
  <c r="J366" i="14" s="1"/>
  <c r="L366" i="14" s="1"/>
  <c r="I370" i="14"/>
  <c r="J370" i="14" s="1"/>
  <c r="L370" i="14" s="1"/>
  <c r="I383" i="14"/>
  <c r="J383" i="14" s="1"/>
  <c r="L383" i="14" s="1"/>
  <c r="I391" i="14"/>
  <c r="J391" i="14" s="1"/>
  <c r="L391" i="14" s="1"/>
  <c r="I442" i="14"/>
  <c r="J442" i="14" s="1"/>
  <c r="L442" i="14" s="1"/>
  <c r="I450" i="14"/>
  <c r="J450" i="14" s="1"/>
  <c r="L450" i="14" s="1"/>
  <c r="I479" i="14"/>
  <c r="J479" i="14" s="1"/>
  <c r="L479" i="14" s="1"/>
  <c r="I510" i="14"/>
  <c r="J510" i="14" s="1"/>
  <c r="L510" i="14" s="1"/>
  <c r="I570" i="14"/>
  <c r="J570" i="14" s="1"/>
  <c r="L570" i="14" s="1"/>
  <c r="J182" i="14"/>
  <c r="L182" i="14" s="1"/>
  <c r="J222" i="14"/>
  <c r="L222" i="14" s="1"/>
  <c r="J238" i="14"/>
  <c r="L238" i="14" s="1"/>
  <c r="J475" i="14"/>
  <c r="L475" i="14" s="1"/>
  <c r="J77" i="14"/>
  <c r="L77" i="14" s="1"/>
  <c r="J87" i="14"/>
  <c r="L87" i="14" s="1"/>
  <c r="J158" i="14"/>
  <c r="L158" i="14" s="1"/>
  <c r="J254" i="14"/>
  <c r="L254" i="14" s="1"/>
  <c r="J270" i="14"/>
  <c r="L270" i="14" s="1"/>
  <c r="I599" i="14"/>
  <c r="J599" i="14" s="1"/>
  <c r="L599" i="14" s="1"/>
  <c r="J610" i="14"/>
  <c r="L610" i="14" s="1"/>
  <c r="J615" i="14"/>
  <c r="L615" i="14" s="1"/>
  <c r="J631" i="14"/>
  <c r="L631" i="14" s="1"/>
  <c r="I646" i="14"/>
  <c r="J646" i="14" s="1"/>
  <c r="L646" i="14" s="1"/>
  <c r="J651" i="14"/>
  <c r="L651" i="14" s="1"/>
  <c r="I638" i="14"/>
  <c r="J638" i="14" s="1"/>
  <c r="L638" i="14" s="1"/>
  <c r="I647" i="14"/>
  <c r="J647" i="14" s="1"/>
  <c r="L647" i="14" s="1"/>
  <c r="J39" i="14"/>
  <c r="L39" i="14" s="1"/>
  <c r="J71" i="14"/>
  <c r="L71" i="14" s="1"/>
  <c r="I58" i="14"/>
  <c r="J58" i="14" s="1"/>
  <c r="L58" i="14" s="1"/>
  <c r="I32" i="14"/>
  <c r="J32" i="14" s="1"/>
  <c r="L32" i="14" s="1"/>
  <c r="I50" i="14"/>
  <c r="J50" i="14" s="1"/>
  <c r="L50" i="14" s="1"/>
  <c r="J93" i="14"/>
  <c r="L93" i="14" s="1"/>
  <c r="J106" i="14"/>
  <c r="L106" i="14" s="1"/>
  <c r="I444" i="14"/>
  <c r="J444" i="14" s="1"/>
  <c r="L444" i="14" s="1"/>
  <c r="I82" i="14"/>
  <c r="J82" i="14" s="1"/>
  <c r="L82" i="14" s="1"/>
  <c r="I497" i="14"/>
  <c r="J497" i="14" s="1"/>
  <c r="L497" i="14" s="1"/>
  <c r="I24" i="14"/>
  <c r="J24" i="14" s="1"/>
  <c r="L24" i="14" s="1"/>
  <c r="I74" i="14"/>
  <c r="J74" i="14" s="1"/>
  <c r="L74" i="14" s="1"/>
  <c r="I184" i="14"/>
  <c r="J184" i="14" s="1"/>
  <c r="L184" i="14" s="1"/>
  <c r="I219" i="14"/>
  <c r="J219" i="14" s="1"/>
  <c r="L219" i="14" s="1"/>
  <c r="I596" i="14"/>
  <c r="J596" i="14" s="1"/>
  <c r="L596" i="14" s="1"/>
  <c r="I601" i="14"/>
  <c r="J601" i="14" s="1"/>
  <c r="L601" i="14" s="1"/>
  <c r="J37" i="14"/>
  <c r="L37" i="14" s="1"/>
  <c r="I42" i="14"/>
  <c r="J42" i="14" s="1"/>
  <c r="L42" i="14" s="1"/>
  <c r="I55" i="14"/>
  <c r="J55" i="14" s="1"/>
  <c r="L55" i="14" s="1"/>
  <c r="J79" i="14"/>
  <c r="L79" i="14" s="1"/>
  <c r="I251" i="14"/>
  <c r="J251" i="14" s="1"/>
  <c r="L251" i="14" s="1"/>
  <c r="J23" i="14"/>
  <c r="L23" i="14" s="1"/>
  <c r="J63" i="14"/>
  <c r="L63" i="14" s="1"/>
  <c r="I283" i="14"/>
  <c r="J283" i="14" s="1"/>
  <c r="L283" i="14" s="1"/>
  <c r="I369" i="14"/>
  <c r="J369" i="14" s="1"/>
  <c r="L369" i="14" s="1"/>
  <c r="J31" i="14"/>
  <c r="L31" i="14" s="1"/>
  <c r="I40" i="14"/>
  <c r="J40" i="14" s="1"/>
  <c r="L40" i="14" s="1"/>
  <c r="I163" i="14"/>
  <c r="J163" i="14" s="1"/>
  <c r="L163" i="14" s="1"/>
  <c r="J21" i="14"/>
  <c r="L21" i="14" s="1"/>
  <c r="J34" i="14"/>
  <c r="L34" i="14" s="1"/>
  <c r="I47" i="14"/>
  <c r="J47" i="14" s="1"/>
  <c r="L47" i="14" s="1"/>
  <c r="I66" i="14"/>
  <c r="J66" i="14" s="1"/>
  <c r="L66" i="14" s="1"/>
  <c r="I103" i="14"/>
  <c r="J103" i="14" s="1"/>
  <c r="L103" i="14" s="1"/>
  <c r="I201" i="14"/>
  <c r="J201" i="14" s="1"/>
  <c r="L201" i="14" s="1"/>
  <c r="J96" i="14"/>
  <c r="L96" i="14" s="1"/>
  <c r="J166" i="14"/>
  <c r="L166" i="14" s="1"/>
  <c r="J192" i="14"/>
  <c r="L192" i="14" s="1"/>
  <c r="J232" i="14"/>
  <c r="L232" i="14" s="1"/>
  <c r="J264" i="14"/>
  <c r="L264" i="14" s="1"/>
  <c r="J296" i="14"/>
  <c r="L296" i="14" s="1"/>
  <c r="I377" i="14"/>
  <c r="J377" i="14" s="1"/>
  <c r="L377" i="14" s="1"/>
  <c r="I600" i="14"/>
  <c r="J600" i="14" s="1"/>
  <c r="L600" i="14" s="1"/>
  <c r="J110" i="14"/>
  <c r="L110" i="14" s="1"/>
  <c r="J118" i="14"/>
  <c r="L118" i="14" s="1"/>
  <c r="J126" i="14"/>
  <c r="L126" i="14" s="1"/>
  <c r="J134" i="14"/>
  <c r="L134" i="14" s="1"/>
  <c r="J142" i="14"/>
  <c r="L142" i="14" s="1"/>
  <c r="J150" i="14"/>
  <c r="L150" i="14" s="1"/>
  <c r="J176" i="14"/>
  <c r="L176" i="14" s="1"/>
  <c r="I193" i="14"/>
  <c r="J193" i="14" s="1"/>
  <c r="L193" i="14" s="1"/>
  <c r="J224" i="14"/>
  <c r="L224" i="14" s="1"/>
  <c r="J256" i="14"/>
  <c r="L256" i="14" s="1"/>
  <c r="J288" i="14"/>
  <c r="L288" i="14" s="1"/>
  <c r="I315" i="14"/>
  <c r="J315" i="14" s="1"/>
  <c r="L315" i="14" s="1"/>
  <c r="I448" i="14"/>
  <c r="J448" i="14" s="1"/>
  <c r="L448" i="14" s="1"/>
  <c r="I452" i="14"/>
  <c r="J452" i="14" s="1"/>
  <c r="L452" i="14" s="1"/>
  <c r="I652" i="14"/>
  <c r="J652" i="14" s="1"/>
  <c r="L652" i="14" s="1"/>
  <c r="I185" i="14"/>
  <c r="J185" i="14" s="1"/>
  <c r="L185" i="14" s="1"/>
  <c r="I211" i="14"/>
  <c r="J211" i="14" s="1"/>
  <c r="L211" i="14" s="1"/>
  <c r="I243" i="14"/>
  <c r="J243" i="14" s="1"/>
  <c r="L243" i="14" s="1"/>
  <c r="I275" i="14"/>
  <c r="J275" i="14" s="1"/>
  <c r="L275" i="14" s="1"/>
  <c r="I307" i="14"/>
  <c r="J307" i="14" s="1"/>
  <c r="L307" i="14" s="1"/>
  <c r="I440" i="14"/>
  <c r="J440" i="14" s="1"/>
  <c r="L440" i="14" s="1"/>
  <c r="I556" i="14"/>
  <c r="J556" i="14" s="1"/>
  <c r="L556" i="14" s="1"/>
  <c r="I561" i="14"/>
  <c r="J561" i="14" s="1"/>
  <c r="L561" i="14" s="1"/>
  <c r="I48" i="14"/>
  <c r="J48" i="14" s="1"/>
  <c r="L48" i="14" s="1"/>
  <c r="I56" i="14"/>
  <c r="J56" i="14" s="1"/>
  <c r="L56" i="14" s="1"/>
  <c r="I64" i="14"/>
  <c r="J64" i="14" s="1"/>
  <c r="L64" i="14" s="1"/>
  <c r="I72" i="14"/>
  <c r="J72" i="14" s="1"/>
  <c r="L72" i="14" s="1"/>
  <c r="I80" i="14"/>
  <c r="J80" i="14" s="1"/>
  <c r="L80" i="14" s="1"/>
  <c r="I88" i="14"/>
  <c r="J88" i="14" s="1"/>
  <c r="L88" i="14" s="1"/>
  <c r="J91" i="14"/>
  <c r="L91" i="14" s="1"/>
  <c r="J104" i="14"/>
  <c r="L104" i="14" s="1"/>
  <c r="J107" i="14"/>
  <c r="L107" i="14" s="1"/>
  <c r="I111" i="14"/>
  <c r="J111" i="14" s="1"/>
  <c r="L111" i="14" s="1"/>
  <c r="J115" i="14"/>
  <c r="L115" i="14" s="1"/>
  <c r="I119" i="14"/>
  <c r="J119" i="14" s="1"/>
  <c r="L119" i="14" s="1"/>
  <c r="J123" i="14"/>
  <c r="L123" i="14" s="1"/>
  <c r="I127" i="14"/>
  <c r="J127" i="14" s="1"/>
  <c r="L127" i="14" s="1"/>
  <c r="J131" i="14"/>
  <c r="L131" i="14" s="1"/>
  <c r="I135" i="14"/>
  <c r="J135" i="14" s="1"/>
  <c r="L135" i="14" s="1"/>
  <c r="J139" i="14"/>
  <c r="L139" i="14" s="1"/>
  <c r="I143" i="14"/>
  <c r="J143" i="14" s="1"/>
  <c r="L143" i="14" s="1"/>
  <c r="J147" i="14"/>
  <c r="L147" i="14" s="1"/>
  <c r="J160" i="14"/>
  <c r="L160" i="14" s="1"/>
  <c r="I168" i="14"/>
  <c r="J168" i="14" s="1"/>
  <c r="L168" i="14" s="1"/>
  <c r="I177" i="14"/>
  <c r="J177" i="14" s="1"/>
  <c r="L177" i="14" s="1"/>
  <c r="J198" i="14"/>
  <c r="L198" i="14" s="1"/>
  <c r="J216" i="14"/>
  <c r="L216" i="14" s="1"/>
  <c r="J248" i="14"/>
  <c r="L248" i="14" s="1"/>
  <c r="J280" i="14"/>
  <c r="L280" i="14" s="1"/>
  <c r="J312" i="14"/>
  <c r="L312" i="14" s="1"/>
  <c r="I441" i="14"/>
  <c r="J441" i="14" s="1"/>
  <c r="L441" i="14" s="1"/>
  <c r="I592" i="14"/>
  <c r="J592" i="14" s="1"/>
  <c r="L592" i="14" s="1"/>
  <c r="I169" i="14"/>
  <c r="J169" i="14" s="1"/>
  <c r="L169" i="14" s="1"/>
  <c r="I235" i="14"/>
  <c r="J235" i="14" s="1"/>
  <c r="L235" i="14" s="1"/>
  <c r="I267" i="14"/>
  <c r="J267" i="14" s="1"/>
  <c r="L267" i="14" s="1"/>
  <c r="I299" i="14"/>
  <c r="J299" i="14" s="1"/>
  <c r="L299" i="14" s="1"/>
  <c r="I380" i="14"/>
  <c r="J380" i="14" s="1"/>
  <c r="L380" i="14" s="1"/>
  <c r="I552" i="14"/>
  <c r="J552" i="14" s="1"/>
  <c r="L552" i="14" s="1"/>
  <c r="I609" i="14"/>
  <c r="J609" i="14" s="1"/>
  <c r="L609" i="14" s="1"/>
  <c r="I22" i="14"/>
  <c r="J22" i="14" s="1"/>
  <c r="L22" i="14" s="1"/>
  <c r="I30" i="14"/>
  <c r="J30" i="14" s="1"/>
  <c r="L30" i="14" s="1"/>
  <c r="I38" i="14"/>
  <c r="J38" i="14" s="1"/>
  <c r="L38" i="14" s="1"/>
  <c r="I46" i="14"/>
  <c r="J46" i="14" s="1"/>
  <c r="L46" i="14" s="1"/>
  <c r="I54" i="14"/>
  <c r="J54" i="14" s="1"/>
  <c r="L54" i="14" s="1"/>
  <c r="I62" i="14"/>
  <c r="J62" i="14" s="1"/>
  <c r="L62" i="14" s="1"/>
  <c r="I70" i="14"/>
  <c r="J70" i="14" s="1"/>
  <c r="L70" i="14" s="1"/>
  <c r="I78" i="14"/>
  <c r="J78" i="14" s="1"/>
  <c r="L78" i="14" s="1"/>
  <c r="I86" i="14"/>
  <c r="J86" i="14" s="1"/>
  <c r="L86" i="14" s="1"/>
  <c r="I95" i="14"/>
  <c r="J95" i="14" s="1"/>
  <c r="L95" i="14" s="1"/>
  <c r="I112" i="14"/>
  <c r="J112" i="14" s="1"/>
  <c r="L112" i="14" s="1"/>
  <c r="I120" i="14"/>
  <c r="J120" i="14" s="1"/>
  <c r="L120" i="14" s="1"/>
  <c r="I128" i="14"/>
  <c r="J128" i="14" s="1"/>
  <c r="L128" i="14" s="1"/>
  <c r="I136" i="14"/>
  <c r="J136" i="14" s="1"/>
  <c r="L136" i="14" s="1"/>
  <c r="I144" i="14"/>
  <c r="J144" i="14" s="1"/>
  <c r="L144" i="14" s="1"/>
  <c r="I152" i="14"/>
  <c r="J152" i="14" s="1"/>
  <c r="L152" i="14" s="1"/>
  <c r="I161" i="14"/>
  <c r="J161" i="14" s="1"/>
  <c r="L161" i="14" s="1"/>
  <c r="J195" i="14"/>
  <c r="L195" i="14" s="1"/>
  <c r="I323" i="14"/>
  <c r="J323" i="14" s="1"/>
  <c r="L323" i="14" s="1"/>
  <c r="I384" i="14"/>
  <c r="J384" i="14" s="1"/>
  <c r="L384" i="14" s="1"/>
  <c r="I388" i="14"/>
  <c r="J388" i="14" s="1"/>
  <c r="L388" i="14" s="1"/>
  <c r="I433" i="14"/>
  <c r="J433" i="14" s="1"/>
  <c r="L433" i="14" s="1"/>
  <c r="I553" i="14"/>
  <c r="J553" i="14" s="1"/>
  <c r="L553" i="14" s="1"/>
  <c r="J89" i="14"/>
  <c r="L89" i="14" s="1"/>
  <c r="J102" i="14"/>
  <c r="L102" i="14" s="1"/>
  <c r="J105" i="14"/>
  <c r="L105" i="14" s="1"/>
  <c r="I153" i="14"/>
  <c r="J153" i="14" s="1"/>
  <c r="L153" i="14" s="1"/>
  <c r="J174" i="14"/>
  <c r="L174" i="14" s="1"/>
  <c r="J187" i="14"/>
  <c r="L187" i="14" s="1"/>
  <c r="J200" i="14"/>
  <c r="L200" i="14" s="1"/>
  <c r="I208" i="14"/>
  <c r="J208" i="14" s="1"/>
  <c r="L208" i="14" s="1"/>
  <c r="I227" i="14"/>
  <c r="J227" i="14" s="1"/>
  <c r="L227" i="14" s="1"/>
  <c r="I240" i="14"/>
  <c r="J240" i="14" s="1"/>
  <c r="L240" i="14" s="1"/>
  <c r="I259" i="14"/>
  <c r="J259" i="14" s="1"/>
  <c r="L259" i="14" s="1"/>
  <c r="I272" i="14"/>
  <c r="J272" i="14" s="1"/>
  <c r="L272" i="14" s="1"/>
  <c r="I291" i="14"/>
  <c r="J291" i="14" s="1"/>
  <c r="L291" i="14" s="1"/>
  <c r="I304" i="14"/>
  <c r="J304" i="14" s="1"/>
  <c r="L304" i="14" s="1"/>
  <c r="I376" i="14"/>
  <c r="J376" i="14" s="1"/>
  <c r="L376" i="14" s="1"/>
  <c r="I544" i="14"/>
  <c r="J544" i="14" s="1"/>
  <c r="L544" i="14" s="1"/>
  <c r="I548" i="14"/>
  <c r="J548" i="14" s="1"/>
  <c r="L548" i="14" s="1"/>
  <c r="J385" i="14"/>
  <c r="L385" i="14" s="1"/>
  <c r="I392" i="14"/>
  <c r="J392" i="14" s="1"/>
  <c r="L392" i="14" s="1"/>
  <c r="I396" i="14"/>
  <c r="J396" i="14" s="1"/>
  <c r="L396" i="14" s="1"/>
  <c r="J449" i="14"/>
  <c r="L449" i="14" s="1"/>
  <c r="I456" i="14"/>
  <c r="J456" i="14" s="1"/>
  <c r="L456" i="14" s="1"/>
  <c r="I460" i="14"/>
  <c r="J460" i="14" s="1"/>
  <c r="L460" i="14" s="1"/>
  <c r="I536" i="14"/>
  <c r="J536" i="14" s="1"/>
  <c r="L536" i="14" s="1"/>
  <c r="I540" i="14"/>
  <c r="J540" i="14" s="1"/>
  <c r="L540" i="14" s="1"/>
  <c r="J545" i="14"/>
  <c r="L545" i="14" s="1"/>
  <c r="I588" i="14"/>
  <c r="J588" i="14" s="1"/>
  <c r="L588" i="14" s="1"/>
  <c r="J593" i="14"/>
  <c r="L593" i="14" s="1"/>
  <c r="I644" i="14"/>
  <c r="J644" i="14" s="1"/>
  <c r="L644" i="14" s="1"/>
  <c r="I648" i="14"/>
  <c r="J648" i="14" s="1"/>
  <c r="L648" i="14" s="1"/>
  <c r="I316" i="14"/>
  <c r="J316" i="14" s="1"/>
  <c r="L316" i="14" s="1"/>
  <c r="I324" i="14"/>
  <c r="J324" i="14" s="1"/>
  <c r="L324" i="14" s="1"/>
  <c r="I400" i="14"/>
  <c r="J400" i="14" s="1"/>
  <c r="L400" i="14" s="1"/>
  <c r="I404" i="14"/>
  <c r="J404" i="14" s="1"/>
  <c r="L404" i="14" s="1"/>
  <c r="I464" i="14"/>
  <c r="J464" i="14" s="1"/>
  <c r="L464" i="14" s="1"/>
  <c r="I468" i="14"/>
  <c r="J468" i="14" s="1"/>
  <c r="L468" i="14" s="1"/>
  <c r="I528" i="14"/>
  <c r="J528" i="14" s="1"/>
  <c r="L528" i="14" s="1"/>
  <c r="I532" i="14"/>
  <c r="J532" i="14" s="1"/>
  <c r="L532" i="14" s="1"/>
  <c r="I584" i="14"/>
  <c r="J584" i="14" s="1"/>
  <c r="L584" i="14" s="1"/>
  <c r="I636" i="14"/>
  <c r="J636" i="14" s="1"/>
  <c r="L636" i="14" s="1"/>
  <c r="I640" i="14"/>
  <c r="J640" i="14" s="1"/>
  <c r="L640" i="14" s="1"/>
  <c r="I209" i="14"/>
  <c r="J209" i="14" s="1"/>
  <c r="L209" i="14" s="1"/>
  <c r="I217" i="14"/>
  <c r="J217" i="14" s="1"/>
  <c r="L217" i="14" s="1"/>
  <c r="I225" i="14"/>
  <c r="J225" i="14" s="1"/>
  <c r="L225" i="14" s="1"/>
  <c r="I233" i="14"/>
  <c r="J233" i="14" s="1"/>
  <c r="L233" i="14" s="1"/>
  <c r="I241" i="14"/>
  <c r="J241" i="14" s="1"/>
  <c r="L241" i="14" s="1"/>
  <c r="I249" i="14"/>
  <c r="J249" i="14" s="1"/>
  <c r="L249" i="14" s="1"/>
  <c r="I257" i="14"/>
  <c r="J257" i="14" s="1"/>
  <c r="L257" i="14" s="1"/>
  <c r="I265" i="14"/>
  <c r="J265" i="14" s="1"/>
  <c r="L265" i="14" s="1"/>
  <c r="I273" i="14"/>
  <c r="J273" i="14" s="1"/>
  <c r="L273" i="14" s="1"/>
  <c r="I281" i="14"/>
  <c r="J281" i="14" s="1"/>
  <c r="L281" i="14" s="1"/>
  <c r="I289" i="14"/>
  <c r="J289" i="14" s="1"/>
  <c r="L289" i="14" s="1"/>
  <c r="I297" i="14"/>
  <c r="J297" i="14" s="1"/>
  <c r="L297" i="14" s="1"/>
  <c r="I305" i="14"/>
  <c r="J305" i="14" s="1"/>
  <c r="L305" i="14" s="1"/>
  <c r="I313" i="14"/>
  <c r="J313" i="14" s="1"/>
  <c r="L313" i="14" s="1"/>
  <c r="I320" i="14"/>
  <c r="J320" i="14" s="1"/>
  <c r="L320" i="14" s="1"/>
  <c r="I328" i="14"/>
  <c r="J328" i="14" s="1"/>
  <c r="L328" i="14" s="1"/>
  <c r="I332" i="14"/>
  <c r="J332" i="14" s="1"/>
  <c r="L332" i="14" s="1"/>
  <c r="J336" i="14"/>
  <c r="L336" i="14" s="1"/>
  <c r="I393" i="14"/>
  <c r="J393" i="14" s="1"/>
  <c r="L393" i="14" s="1"/>
  <c r="J401" i="14"/>
  <c r="L401" i="14" s="1"/>
  <c r="I408" i="14"/>
  <c r="J408" i="14" s="1"/>
  <c r="L408" i="14" s="1"/>
  <c r="I412" i="14"/>
  <c r="J412" i="14" s="1"/>
  <c r="L412" i="14" s="1"/>
  <c r="I457" i="14"/>
  <c r="J457" i="14" s="1"/>
  <c r="L457" i="14" s="1"/>
  <c r="J465" i="14"/>
  <c r="L465" i="14" s="1"/>
  <c r="I472" i="14"/>
  <c r="J472" i="14" s="1"/>
  <c r="L472" i="14" s="1"/>
  <c r="I476" i="14"/>
  <c r="J476" i="14" s="1"/>
  <c r="L476" i="14" s="1"/>
  <c r="I520" i="14"/>
  <c r="J520" i="14" s="1"/>
  <c r="L520" i="14" s="1"/>
  <c r="I524" i="14"/>
  <c r="J524" i="14" s="1"/>
  <c r="L524" i="14" s="1"/>
  <c r="I537" i="14"/>
  <c r="J537" i="14" s="1"/>
  <c r="L537" i="14" s="1"/>
  <c r="I580" i="14"/>
  <c r="J580" i="14" s="1"/>
  <c r="L580" i="14" s="1"/>
  <c r="I628" i="14"/>
  <c r="J628" i="14" s="1"/>
  <c r="L628" i="14" s="1"/>
  <c r="I632" i="14"/>
  <c r="J632" i="14" s="1"/>
  <c r="L632" i="14" s="1"/>
  <c r="I649" i="14"/>
  <c r="J649" i="14" s="1"/>
  <c r="L649" i="14" s="1"/>
  <c r="I340" i="14"/>
  <c r="J340" i="14" s="1"/>
  <c r="L340" i="14" s="1"/>
  <c r="I352" i="14"/>
  <c r="J352" i="14" s="1"/>
  <c r="L352" i="14" s="1"/>
  <c r="I356" i="14"/>
  <c r="J356" i="14" s="1"/>
  <c r="L356" i="14" s="1"/>
  <c r="I416" i="14"/>
  <c r="J416" i="14" s="1"/>
  <c r="L416" i="14" s="1"/>
  <c r="I420" i="14"/>
  <c r="J420" i="14" s="1"/>
  <c r="L420" i="14" s="1"/>
  <c r="I480" i="14"/>
  <c r="J480" i="14" s="1"/>
  <c r="L480" i="14" s="1"/>
  <c r="I484" i="14"/>
  <c r="J484" i="14" s="1"/>
  <c r="L484" i="14" s="1"/>
  <c r="I512" i="14"/>
  <c r="J512" i="14" s="1"/>
  <c r="L512" i="14" s="1"/>
  <c r="I516" i="14"/>
  <c r="J516" i="14" s="1"/>
  <c r="L516" i="14" s="1"/>
  <c r="I529" i="14"/>
  <c r="J529" i="14" s="1"/>
  <c r="L529" i="14" s="1"/>
  <c r="I576" i="14"/>
  <c r="J576" i="14" s="1"/>
  <c r="L576" i="14" s="1"/>
  <c r="I585" i="14"/>
  <c r="J585" i="14" s="1"/>
  <c r="L585" i="14" s="1"/>
  <c r="I620" i="14"/>
  <c r="J620" i="14" s="1"/>
  <c r="L620" i="14" s="1"/>
  <c r="I624" i="14"/>
  <c r="J624" i="14" s="1"/>
  <c r="L624" i="14" s="1"/>
  <c r="I641" i="14"/>
  <c r="J641" i="14" s="1"/>
  <c r="L641" i="14" s="1"/>
  <c r="I151" i="14"/>
  <c r="J151" i="14" s="1"/>
  <c r="L151" i="14" s="1"/>
  <c r="I159" i="14"/>
  <c r="J159" i="14" s="1"/>
  <c r="L159" i="14" s="1"/>
  <c r="I167" i="14"/>
  <c r="J167" i="14" s="1"/>
  <c r="L167" i="14" s="1"/>
  <c r="I175" i="14"/>
  <c r="J175" i="14" s="1"/>
  <c r="L175" i="14" s="1"/>
  <c r="I183" i="14"/>
  <c r="J183" i="14" s="1"/>
  <c r="L183" i="14" s="1"/>
  <c r="I191" i="14"/>
  <c r="J191" i="14" s="1"/>
  <c r="L191" i="14" s="1"/>
  <c r="I199" i="14"/>
  <c r="J199" i="14" s="1"/>
  <c r="L199" i="14" s="1"/>
  <c r="I207" i="14"/>
  <c r="J207" i="14" s="1"/>
  <c r="L207" i="14" s="1"/>
  <c r="I215" i="14"/>
  <c r="J215" i="14" s="1"/>
  <c r="L215" i="14" s="1"/>
  <c r="I223" i="14"/>
  <c r="J223" i="14" s="1"/>
  <c r="L223" i="14" s="1"/>
  <c r="I231" i="14"/>
  <c r="J231" i="14" s="1"/>
  <c r="L231" i="14" s="1"/>
  <c r="I239" i="14"/>
  <c r="J239" i="14" s="1"/>
  <c r="L239" i="14" s="1"/>
  <c r="I247" i="14"/>
  <c r="J247" i="14" s="1"/>
  <c r="L247" i="14" s="1"/>
  <c r="I255" i="14"/>
  <c r="J255" i="14" s="1"/>
  <c r="L255" i="14" s="1"/>
  <c r="I263" i="14"/>
  <c r="J263" i="14" s="1"/>
  <c r="L263" i="14" s="1"/>
  <c r="I271" i="14"/>
  <c r="J271" i="14" s="1"/>
  <c r="L271" i="14" s="1"/>
  <c r="I279" i="14"/>
  <c r="J279" i="14" s="1"/>
  <c r="L279" i="14" s="1"/>
  <c r="I287" i="14"/>
  <c r="J287" i="14" s="1"/>
  <c r="L287" i="14" s="1"/>
  <c r="I295" i="14"/>
  <c r="J295" i="14" s="1"/>
  <c r="L295" i="14" s="1"/>
  <c r="I303" i="14"/>
  <c r="J303" i="14" s="1"/>
  <c r="L303" i="14" s="1"/>
  <c r="I311" i="14"/>
  <c r="J311" i="14" s="1"/>
  <c r="L311" i="14" s="1"/>
  <c r="I321" i="14"/>
  <c r="J321" i="14" s="1"/>
  <c r="L321" i="14" s="1"/>
  <c r="I329" i="14"/>
  <c r="J329" i="14" s="1"/>
  <c r="L329" i="14" s="1"/>
  <c r="I344" i="14"/>
  <c r="J344" i="14" s="1"/>
  <c r="L344" i="14" s="1"/>
  <c r="I348" i="14"/>
  <c r="J348" i="14" s="1"/>
  <c r="L348" i="14" s="1"/>
  <c r="I360" i="14"/>
  <c r="J360" i="14" s="1"/>
  <c r="L360" i="14" s="1"/>
  <c r="I364" i="14"/>
  <c r="J364" i="14" s="1"/>
  <c r="L364" i="14" s="1"/>
  <c r="I409" i="14"/>
  <c r="J409" i="14" s="1"/>
  <c r="L409" i="14" s="1"/>
  <c r="I424" i="14"/>
  <c r="J424" i="14" s="1"/>
  <c r="L424" i="14" s="1"/>
  <c r="I428" i="14"/>
  <c r="J428" i="14" s="1"/>
  <c r="L428" i="14" s="1"/>
  <c r="I473" i="14"/>
  <c r="J473" i="14" s="1"/>
  <c r="L473" i="14" s="1"/>
  <c r="I488" i="14"/>
  <c r="J488" i="14" s="1"/>
  <c r="L488" i="14" s="1"/>
  <c r="I492" i="14"/>
  <c r="J492" i="14" s="1"/>
  <c r="L492" i="14" s="1"/>
  <c r="I504" i="14"/>
  <c r="J504" i="14" s="1"/>
  <c r="L504" i="14" s="1"/>
  <c r="I508" i="14"/>
  <c r="J508" i="14" s="1"/>
  <c r="L508" i="14" s="1"/>
  <c r="I521" i="14"/>
  <c r="J521" i="14" s="1"/>
  <c r="L521" i="14" s="1"/>
  <c r="I568" i="14"/>
  <c r="J568" i="14" s="1"/>
  <c r="L568" i="14" s="1"/>
  <c r="I572" i="14"/>
  <c r="J572" i="14" s="1"/>
  <c r="L572" i="14" s="1"/>
  <c r="I612" i="14"/>
  <c r="J612" i="14" s="1"/>
  <c r="L612" i="14" s="1"/>
  <c r="I616" i="14"/>
  <c r="J616" i="14" s="1"/>
  <c r="L616" i="14" s="1"/>
  <c r="I633" i="14"/>
  <c r="J633" i="14" s="1"/>
  <c r="L633" i="14" s="1"/>
  <c r="I337" i="14"/>
  <c r="J337" i="14" s="1"/>
  <c r="L337" i="14" s="1"/>
  <c r="J345" i="14"/>
  <c r="L345" i="14" s="1"/>
  <c r="I353" i="14"/>
  <c r="J353" i="14" s="1"/>
  <c r="L353" i="14" s="1"/>
  <c r="J361" i="14"/>
  <c r="L361" i="14" s="1"/>
  <c r="I368" i="14"/>
  <c r="J368" i="14" s="1"/>
  <c r="L368" i="14" s="1"/>
  <c r="I372" i="14"/>
  <c r="J372" i="14" s="1"/>
  <c r="L372" i="14" s="1"/>
  <c r="I417" i="14"/>
  <c r="J417" i="14" s="1"/>
  <c r="L417" i="14" s="1"/>
  <c r="J425" i="14"/>
  <c r="L425" i="14" s="1"/>
  <c r="I432" i="14"/>
  <c r="J432" i="14" s="1"/>
  <c r="L432" i="14" s="1"/>
  <c r="I436" i="14"/>
  <c r="J436" i="14" s="1"/>
  <c r="L436" i="14" s="1"/>
  <c r="I481" i="14"/>
  <c r="J481" i="14" s="1"/>
  <c r="L481" i="14" s="1"/>
  <c r="J489" i="14"/>
  <c r="L489" i="14" s="1"/>
  <c r="I496" i="14"/>
  <c r="J496" i="14" s="1"/>
  <c r="L496" i="14" s="1"/>
  <c r="I500" i="14"/>
  <c r="J500" i="14" s="1"/>
  <c r="L500" i="14" s="1"/>
  <c r="J505" i="14"/>
  <c r="L505" i="14" s="1"/>
  <c r="I513" i="14"/>
  <c r="J513" i="14" s="1"/>
  <c r="L513" i="14" s="1"/>
  <c r="I560" i="14"/>
  <c r="J560" i="14" s="1"/>
  <c r="L560" i="14" s="1"/>
  <c r="I564" i="14"/>
  <c r="J564" i="14" s="1"/>
  <c r="L564" i="14" s="1"/>
  <c r="J569" i="14"/>
  <c r="L569" i="14" s="1"/>
  <c r="I577" i="14"/>
  <c r="J577" i="14" s="1"/>
  <c r="L577" i="14" s="1"/>
  <c r="I604" i="14"/>
  <c r="J604" i="14" s="1"/>
  <c r="L604" i="14" s="1"/>
  <c r="I608" i="14"/>
  <c r="J608" i="14" s="1"/>
  <c r="L608" i="14" s="1"/>
  <c r="J617" i="14"/>
  <c r="L617" i="14" s="1"/>
  <c r="I625" i="14"/>
  <c r="J625" i="14" s="1"/>
  <c r="L625" i="14" s="1"/>
  <c r="I319" i="14"/>
  <c r="J319" i="14" s="1"/>
  <c r="L319" i="14" s="1"/>
  <c r="I327" i="14"/>
  <c r="J327" i="14" s="1"/>
  <c r="L327" i="14" s="1"/>
  <c r="I551" i="14"/>
  <c r="J551" i="14" s="1"/>
  <c r="L551" i="14" s="1"/>
  <c r="I567" i="14"/>
  <c r="J567" i="14" s="1"/>
  <c r="L567" i="14" s="1"/>
  <c r="I575" i="14"/>
  <c r="J575" i="14" s="1"/>
  <c r="L575" i="14" s="1"/>
  <c r="I583" i="14"/>
  <c r="J583" i="14" s="1"/>
  <c r="L583" i="14" s="1"/>
  <c r="I591" i="14"/>
  <c r="J591" i="14" s="1"/>
  <c r="L591" i="14" s="1"/>
  <c r="I655" i="14"/>
  <c r="J655" i="14" s="1"/>
  <c r="L655" i="14" s="1"/>
  <c r="G651" i="12"/>
  <c r="K656" i="14" l="1"/>
  <c r="K657" i="14" s="1"/>
</calcChain>
</file>

<file path=xl/sharedStrings.xml><?xml version="1.0" encoding="utf-8"?>
<sst xmlns="http://schemas.openxmlformats.org/spreadsheetml/2006/main" count="2336" uniqueCount="553">
  <si>
    <t>Inventarios</t>
  </si>
  <si>
    <t>Nombre del cliente</t>
  </si>
  <si>
    <t>Periodo terminado</t>
  </si>
  <si>
    <t xml:space="preserve">Preparado por: </t>
  </si>
  <si>
    <t>Fecha</t>
  </si>
  <si>
    <t>XXXXX</t>
  </si>
  <si>
    <t>XXXX</t>
  </si>
  <si>
    <t>Desarrollar y documentar expectativas para los niveles del inventario al cierre del ejercicio en base a la información obtenida a partir del entendimiento de la entidad.</t>
  </si>
  <si>
    <t>Identificar cambios o tendencias significativas en:</t>
  </si>
  <si>
    <t>Descripción</t>
  </si>
  <si>
    <t>Mercancías no fabricadas por la empresa</t>
  </si>
  <si>
    <t>Cuenta</t>
  </si>
  <si>
    <t>Los inventarios comparados con el año anterior presentan una reducción del 13%</t>
  </si>
  <si>
    <t>El margen bruto es el beneficio directo que obtiene una empresa por un bien o servicio, es decir, la diferencia entre el precio de venta (sin IVA) de un producto y su coste de producción o venta. Por ello también se conoce como margen de beneficio. Lo más común es calcularlo como un porcentaje sobre las ventas.</t>
  </si>
  <si>
    <t>Ventas brutas</t>
  </si>
  <si>
    <t>Costo de ventas</t>
  </si>
  <si>
    <t>Margen bruto</t>
  </si>
  <si>
    <t>Valor inventarios</t>
  </si>
  <si>
    <t>Rotación</t>
  </si>
  <si>
    <t>Concepto</t>
  </si>
  <si>
    <t>Saldo según detalle de inventarios</t>
  </si>
  <si>
    <t>Saldo Según contabilidad</t>
  </si>
  <si>
    <t>Diferencia</t>
  </si>
  <si>
    <t>TOTAL</t>
  </si>
  <si>
    <t>1. Verificar el cumplimiento del instructivo de toma física de inventarios aplicado por el cliente y observar los aspectos de organización y  segregación de funciones de los participantes en el mismo.</t>
  </si>
  <si>
    <t>4. Verificar y analizar los procesos desarrollados para la toma física de los inventarios.</t>
  </si>
  <si>
    <t>6. Documentar la muestra seleccionada,  el conteo de  unidades, verificar existencia e integridad  del registro.</t>
  </si>
  <si>
    <t>Total Universo</t>
  </si>
  <si>
    <t>Muestra Kardex Piso</t>
  </si>
  <si>
    <t>Muestra Piso Kardex</t>
  </si>
  <si>
    <t>LISTA DE CHEQUEO DEL INVENTARIO</t>
  </si>
  <si>
    <t>PREGUNTAS</t>
  </si>
  <si>
    <t>SI</t>
  </si>
  <si>
    <t>NO</t>
  </si>
  <si>
    <t>COMENTARIOS</t>
  </si>
  <si>
    <t>1.     ¿Están segregadas las responsabilidades por la supervisión de los recuentos físicos y la aprobación de los ajustes surgidos de los mismos de la custodia, despacho, adquisición y recepción de existencias? Indicar quién supervisa los recuentos físicos, quién aprueba los ajustes, quién despacha y quién realiza la recepción de mercancías.</t>
  </si>
  <si>
    <t>X</t>
  </si>
  <si>
    <t>2.     ¿Existe restricción de acceso físico a las áreas de los almacenes y de producción?</t>
  </si>
  <si>
    <t>3.     ¿Están los artículos colocados ordenadamente y con espacio adecuado de almacenamiento?</t>
  </si>
  <si>
    <t xml:space="preserve">Toda la bodega se encuentra organizada. </t>
  </si>
  <si>
    <t>4.     ¿Es adecuado el espacio disponible en el área de almacén?</t>
  </si>
  <si>
    <t>5.     ¿Es adecuada la iluminación del área de almacén?</t>
  </si>
  <si>
    <t>La bodega cuenta con iluminación suficiente.</t>
  </si>
  <si>
    <t>6.     ¿Existe una adecuada seguridad industrial? Para concluir tenga en cuenta lo siguiente:</t>
  </si>
  <si>
    <t>Corte de documentos</t>
  </si>
  <si>
    <t>La compañía tiene varios tipos de documentos para realizar las entradas y salidas del inventario. Adicional cada comprobante tiene su propio consecutivo. Los tipos de documentos de recibos de caja que utiliza la compañia son los siguientes:</t>
  </si>
  <si>
    <t>Tipo de documento</t>
  </si>
  <si>
    <t>RNF</t>
  </si>
  <si>
    <t>REMISION NO FACTURABLE</t>
  </si>
  <si>
    <t>RCF</t>
  </si>
  <si>
    <t>REMISION CAMBIO FACTURA</t>
  </si>
  <si>
    <t>SAI</t>
  </si>
  <si>
    <t>SALIDA AJUSTES INVENTARIOS</t>
  </si>
  <si>
    <t>EAI</t>
  </si>
  <si>
    <t>ENTRADA AJUSTE DE INVENTARIOS</t>
  </si>
  <si>
    <t>AJI</t>
  </si>
  <si>
    <t>AJUSTES DE INVENTARIOS COSTOS</t>
  </si>
  <si>
    <t>AIF</t>
  </si>
  <si>
    <t>AJUSTES DE INVENTARIOS FISICOS</t>
  </si>
  <si>
    <t>TRI</t>
  </si>
  <si>
    <t>TRASLADO DE INVENTARIOS</t>
  </si>
  <si>
    <t>TET</t>
  </si>
  <si>
    <t>TRASLADOS ENTRADAS EN TRANSITO</t>
  </si>
  <si>
    <t>DVA</t>
  </si>
  <si>
    <t>DEVOLUCION VENTAS NOTA CREDITO DIRECTA</t>
  </si>
  <si>
    <t>SCI</t>
  </si>
  <si>
    <t>SALIDA CONSUMO INVENTARIOS</t>
  </si>
  <si>
    <t xml:space="preserve">Para determinar la integridad de los documentos se realizo la validación de los documentos por cada tipo de comprobante tanto de entradas como de salidas de inventarios. </t>
  </si>
  <si>
    <t>Para documentar la selección se obtuvo los soportes de cada comprobante del inventario.</t>
  </si>
  <si>
    <t>TIPO DE DOCUMENTO</t>
  </si>
  <si>
    <t xml:space="preserve">Cada consecutivo se valido fisicamente durante la realización del inventario fisico </t>
  </si>
  <si>
    <t>De acuerdo con el trabajo realizado el cual considero adecuado, se concluye que el corte de los inventarios se realizo de forma apropiada y cumple con la Aserción de Corte al 31 de diciembre de 2018</t>
  </si>
  <si>
    <t>El procedimiento para realizar el cálculo fue el siguiente:</t>
  </si>
  <si>
    <t>1. se tomo el valor del inventario al 31 de diciembre de 2018</t>
  </si>
  <si>
    <t>2. Del sistema contable se obtuvieron los precios de venta al público</t>
  </si>
  <si>
    <t>El cálculo del VNR es el siguiente:</t>
  </si>
  <si>
    <t>VNR</t>
  </si>
  <si>
    <t>Compañía Ejemplo SAS</t>
  </si>
  <si>
    <t xml:space="preserve">Mercancías no fabricadas por la empresa  </t>
  </si>
  <si>
    <t>El margen bruto es del 61% por lo que hasta este punto la compañía genera una utilidad significativa</t>
  </si>
  <si>
    <t>2. Realizar una visita de inspección al almacén de ABC SAS para observar la actividad llevada a cabo en la fecha del inventario físico.</t>
  </si>
  <si>
    <t>3. La administración determino que los costos necesarios para colocar a la venta cada ítem del inventario equivale al 30% del precio de venta.</t>
  </si>
  <si>
    <t>4. De acuerdo con el calculo realizado se presenta un deterioro de $ 24.968.436 que equivale al 2% del total del inventario</t>
  </si>
  <si>
    <t>Conclusión:</t>
  </si>
  <si>
    <t>Comentarios y observaciones</t>
  </si>
  <si>
    <t>Se verificó el cumplimiento de las instrucciones y los grupos de conteo a través de indagaciones con las personas que estaban participando en el proceso de toma física de inventarios. Se establecieron dos grupos y cada uno de ellos está bajo la responsabilidad de personas que pertenecen a otras áreas que no tienen responsabilidad directa sobre los inventarios de la bodega. Entre los líderes de cada uno de estos grupos encontramos personas de las siguientes áreas:</t>
  </si>
  <si>
    <t xml:space="preserve">Equipo AX 250 </t>
  </si>
  <si>
    <t>Equipo AB 500</t>
  </si>
  <si>
    <t>Equipo GF 300</t>
  </si>
  <si>
    <t>Equipo TY 250</t>
  </si>
  <si>
    <t>Equipo AF 250</t>
  </si>
  <si>
    <t>Equipo RG 250</t>
  </si>
  <si>
    <t>Equipo AF 500</t>
  </si>
  <si>
    <t xml:space="preserve">Equipo ll </t>
  </si>
  <si>
    <t>Equipo IV</t>
  </si>
  <si>
    <t>Equipo AT</t>
  </si>
  <si>
    <t>Sintetizador QW</t>
  </si>
  <si>
    <t>Sintetizador PO</t>
  </si>
  <si>
    <t>Sintetizador GT</t>
  </si>
  <si>
    <t>Sintetizador YH</t>
  </si>
  <si>
    <t>Sintetizador BV</t>
  </si>
  <si>
    <t>Sintetizador ML</t>
  </si>
  <si>
    <t>Sintetizador QX</t>
  </si>
  <si>
    <t>Sintetizador HU</t>
  </si>
  <si>
    <t>Sintetizador MK</t>
  </si>
  <si>
    <t>Sintetizador ZX</t>
  </si>
  <si>
    <t>Sintetizador ZZ</t>
  </si>
  <si>
    <t>Visualizador 250 KY</t>
  </si>
  <si>
    <t>Visualizador 250 K1</t>
  </si>
  <si>
    <t>Visualizador 250 K2</t>
  </si>
  <si>
    <t>Visualizador 250 K3</t>
  </si>
  <si>
    <t>Visualizador 250 K4</t>
  </si>
  <si>
    <t>Visualizador 250 K5</t>
  </si>
  <si>
    <t>Visualizador 250 K6</t>
  </si>
  <si>
    <t>Visualizador 250 K7</t>
  </si>
  <si>
    <t>Visualizador 250 K8</t>
  </si>
  <si>
    <t>Visualizador 250 K9</t>
  </si>
  <si>
    <t>Cable II Ref 1</t>
  </si>
  <si>
    <t>Cable II Ref 2</t>
  </si>
  <si>
    <t>Cable II Ref 3</t>
  </si>
  <si>
    <t>Cable II Ref 4</t>
  </si>
  <si>
    <t>Cable II Ref 5</t>
  </si>
  <si>
    <t>Cable II Ref 6</t>
  </si>
  <si>
    <t>Cable II Ref 7</t>
  </si>
  <si>
    <t>Cable II Ref 8</t>
  </si>
  <si>
    <t>Cable II Ref 9</t>
  </si>
  <si>
    <t>Cable II Ref 10</t>
  </si>
  <si>
    <t>Cable II Ref 11</t>
  </si>
  <si>
    <t>Cable II Ref 12</t>
  </si>
  <si>
    <t>Cable II Ref 13</t>
  </si>
  <si>
    <t>Cable II Ref 14</t>
  </si>
  <si>
    <t>Cable II Ref 15</t>
  </si>
  <si>
    <t>Cable II Ref 16</t>
  </si>
  <si>
    <t>Troquel 2V Ref 1</t>
  </si>
  <si>
    <t>Troquel 2V Ref 2</t>
  </si>
  <si>
    <t>Troquel 2V Ref 3</t>
  </si>
  <si>
    <t>Troquel 2V Ref 4</t>
  </si>
  <si>
    <t>Troquel 2V Ref 5</t>
  </si>
  <si>
    <t>Troquel 2V Ref 6</t>
  </si>
  <si>
    <t>Troquel 2V Ref 7</t>
  </si>
  <si>
    <t>Troquel 2V Ref 8</t>
  </si>
  <si>
    <t>Troquel 2V Ref 9</t>
  </si>
  <si>
    <t>Troquel 2V Ref 10</t>
  </si>
  <si>
    <t>Troquel 2V Ref 11</t>
  </si>
  <si>
    <t>Troquel 2V Ref 12</t>
  </si>
  <si>
    <t>Troquel 2V Ref 13</t>
  </si>
  <si>
    <t>Troquel 2V Ref 14</t>
  </si>
  <si>
    <t>Alambre Lineal MM0</t>
  </si>
  <si>
    <t>Alambre Lineal MM1</t>
  </si>
  <si>
    <t>Alambre Lineal MM2</t>
  </si>
  <si>
    <t>Alambre Lineal MM3</t>
  </si>
  <si>
    <t>Alambre Lineal MM4</t>
  </si>
  <si>
    <t>Alambre Lineal MM5</t>
  </si>
  <si>
    <t>Alambre Lineal MM6</t>
  </si>
  <si>
    <t>Alambre Lineal MM7</t>
  </si>
  <si>
    <t>Alambre Lineal MM8</t>
  </si>
  <si>
    <t>Alambre Lineal MM9</t>
  </si>
  <si>
    <t>Alambre Lineal MM10</t>
  </si>
  <si>
    <t>Alambre Lineal MM11</t>
  </si>
  <si>
    <t>Cargador para UPS TW1</t>
  </si>
  <si>
    <t>Cargador para UPS TW2</t>
  </si>
  <si>
    <t>Cargador para UPS TW3</t>
  </si>
  <si>
    <t>Cargador para UPS TW4</t>
  </si>
  <si>
    <t>Cargador para UPS TW5</t>
  </si>
  <si>
    <t>Cargador para UPS TW6</t>
  </si>
  <si>
    <t>Cargador para UPS TW7</t>
  </si>
  <si>
    <t>Arcos UI450 Ref 1</t>
  </si>
  <si>
    <t>Arcos UI450 Ref 2</t>
  </si>
  <si>
    <t>Arcos UI450 Ref 3</t>
  </si>
  <si>
    <t>Arcos UI450 Ref 4</t>
  </si>
  <si>
    <t>Arcos UI450 Ref 5</t>
  </si>
  <si>
    <t>Arcos UI450 Ref 6</t>
  </si>
  <si>
    <t>Arcos UI450 Ref 7</t>
  </si>
  <si>
    <t>Arcos UI450 Ref 8</t>
  </si>
  <si>
    <t>Arcos UI450 Ref 9</t>
  </si>
  <si>
    <t>Arcos UI450 Ref 10</t>
  </si>
  <si>
    <t>Retrocompensador West 250 v1</t>
  </si>
  <si>
    <t>Retrocompensador West 250 v2</t>
  </si>
  <si>
    <t>Retrocompensador West 250 v3</t>
  </si>
  <si>
    <t>Retrocompensador West 250 v4</t>
  </si>
  <si>
    <t>Retrocompensador West 250 v5</t>
  </si>
  <si>
    <t>Retrocompensador West 250 v6</t>
  </si>
  <si>
    <t>Retrocompensador West 250 v7</t>
  </si>
  <si>
    <t>Retrocompensador West 250 v8</t>
  </si>
  <si>
    <t>Retrocompensador West 250 v9</t>
  </si>
  <si>
    <t>Retrocompensador West 250 v10</t>
  </si>
  <si>
    <t>Retrocompensador West 250 v11</t>
  </si>
  <si>
    <t>Retrocompensador West 250 v12</t>
  </si>
  <si>
    <t>Retrocompensador West 250 v13</t>
  </si>
  <si>
    <t>Retrocompensador West 250 v14</t>
  </si>
  <si>
    <t>Retrocompensador West 250 v15</t>
  </si>
  <si>
    <t>Retrocompensador West 250 v16</t>
  </si>
  <si>
    <t>Retrocompensador West 250 v17</t>
  </si>
  <si>
    <t>Torre 4RT Ref 1</t>
  </si>
  <si>
    <t>Torre 4RT Ref 2</t>
  </si>
  <si>
    <t>Torre 4RT Ref 3</t>
  </si>
  <si>
    <t>Torre 4RT Ref 4</t>
  </si>
  <si>
    <t>Torre 4RT Ref 5</t>
  </si>
  <si>
    <t>Torre 4RT Ref 6</t>
  </si>
  <si>
    <t>Torre 4RT Ref 7</t>
  </si>
  <si>
    <t>Torre 4RT Ref 8</t>
  </si>
  <si>
    <t>Torre 4RT Ref 9</t>
  </si>
  <si>
    <t>Torre 4RT Ref 10</t>
  </si>
  <si>
    <t>Torre 4RT Ref 11</t>
  </si>
  <si>
    <t>Torre 4RT Ref 12</t>
  </si>
  <si>
    <t>Torre 4RT Ref 13</t>
  </si>
  <si>
    <t>Torre 4RT Ref 14</t>
  </si>
  <si>
    <t>Torre 4RT Ref 15</t>
  </si>
  <si>
    <t>Torre 4RT Ref 16</t>
  </si>
  <si>
    <t>Torre 4RT Ref 17</t>
  </si>
  <si>
    <t>Torre 4RT Ref 18</t>
  </si>
  <si>
    <t>Torre 4RT Ref 19</t>
  </si>
  <si>
    <t>Torre 4RT Ref 20</t>
  </si>
  <si>
    <t>Torre 4RT Ref 21</t>
  </si>
  <si>
    <t>Torre 4RT Ref 22</t>
  </si>
  <si>
    <t>Torre 4RT Ref 23</t>
  </si>
  <si>
    <t>Torre 4RT Ref 24</t>
  </si>
  <si>
    <t>Torre 4RT Ref 25</t>
  </si>
  <si>
    <t>Torre 4RT Ref 26</t>
  </si>
  <si>
    <t>Torre 4RT Ref 27</t>
  </si>
  <si>
    <t>Torre 4RT Ref 28</t>
  </si>
  <si>
    <t>Torre 4RT Ref 29</t>
  </si>
  <si>
    <t>Torre 4RT Ref 30</t>
  </si>
  <si>
    <t>Torre 4RT Ref 31</t>
  </si>
  <si>
    <t>Torre 4RT Ref 32</t>
  </si>
  <si>
    <t>Al 225</t>
  </si>
  <si>
    <t>Al 226</t>
  </si>
  <si>
    <t>Al 227</t>
  </si>
  <si>
    <t>Al 228</t>
  </si>
  <si>
    <t>Al 229</t>
  </si>
  <si>
    <t>Al 230</t>
  </si>
  <si>
    <t>Al 231</t>
  </si>
  <si>
    <t>Al 232</t>
  </si>
  <si>
    <t>Compensator RET 1</t>
  </si>
  <si>
    <t>Compensator RET 2</t>
  </si>
  <si>
    <t>Compensator RET 3</t>
  </si>
  <si>
    <t>Compensator RET 4</t>
  </si>
  <si>
    <t>Compensator RET 5</t>
  </si>
  <si>
    <t>Trasmisor 225 W1</t>
  </si>
  <si>
    <t>Trasmisor 225 W2</t>
  </si>
  <si>
    <t>Trasmisor 225 W3</t>
  </si>
  <si>
    <t>Trasmisor 225 W4</t>
  </si>
  <si>
    <t>Trasmisor 225 W5</t>
  </si>
  <si>
    <t>Trasmisor 225 W6</t>
  </si>
  <si>
    <t>Trasmisor 225 W7</t>
  </si>
  <si>
    <t>Trasmisor 225 W8</t>
  </si>
  <si>
    <t>Trasmisor 225 W9</t>
  </si>
  <si>
    <t>Trasmisor 225 W10</t>
  </si>
  <si>
    <t>Trasmisor 225 W11</t>
  </si>
  <si>
    <t>Trasmisor 225 W12</t>
  </si>
  <si>
    <t>Trasmisor 225 W13</t>
  </si>
  <si>
    <t>Espejos Internos Rev 1</t>
  </si>
  <si>
    <t>Espejos Internos Rev 2</t>
  </si>
  <si>
    <t>Espejos Internos Rev 3</t>
  </si>
  <si>
    <t>Espejos Internos Rev 4</t>
  </si>
  <si>
    <t>Espejos Internos Rev 5</t>
  </si>
  <si>
    <t>Espejos Internos Rev 6</t>
  </si>
  <si>
    <t>Espejos Internos Rev 7</t>
  </si>
  <si>
    <t>Espejos Internos Rev 8</t>
  </si>
  <si>
    <t>Espejos Internos Rev 9</t>
  </si>
  <si>
    <t>Espejos Internos Rev 10</t>
  </si>
  <si>
    <t>Espejos Internos Rev 11</t>
  </si>
  <si>
    <t>Localizador 33JUP1</t>
  </si>
  <si>
    <t>Localizador 33JUP2</t>
  </si>
  <si>
    <t>Localizador 33JUP3</t>
  </si>
  <si>
    <t>Localizador 33JUP4</t>
  </si>
  <si>
    <t>Localizador 33JUP5</t>
  </si>
  <si>
    <t>Localizador 33JUP6</t>
  </si>
  <si>
    <t>Localizador 33JUP7</t>
  </si>
  <si>
    <t>Localizador 33JUP8</t>
  </si>
  <si>
    <t>Localizador 33JUP9</t>
  </si>
  <si>
    <t>Localizador 33JUP10</t>
  </si>
  <si>
    <t>Localizador 33JUP11</t>
  </si>
  <si>
    <t>Localizador 33JUP12</t>
  </si>
  <si>
    <t>Retomador 765Ver 1</t>
  </si>
  <si>
    <t>Retomador 765Ver 2</t>
  </si>
  <si>
    <t>Retomador 765Ver 3</t>
  </si>
  <si>
    <t>Retomador 765Ver 4</t>
  </si>
  <si>
    <t>Retomador 765Ver 5</t>
  </si>
  <si>
    <t>Retomador 765Ver 6</t>
  </si>
  <si>
    <t>Retomador 765Ver 7</t>
  </si>
  <si>
    <t>Retomador 765Ver 8</t>
  </si>
  <si>
    <t>Retomador 765Ver 9</t>
  </si>
  <si>
    <t>Retomador 765Ver 10</t>
  </si>
  <si>
    <t>Torre OL 256V1</t>
  </si>
  <si>
    <t>Torre OL 256V2</t>
  </si>
  <si>
    <t>Torre OL 256V3</t>
  </si>
  <si>
    <t>Torre OL 256V4</t>
  </si>
  <si>
    <t>Torre OL 256V5</t>
  </si>
  <si>
    <t>Torre OL 256V6</t>
  </si>
  <si>
    <t>Torre OL 256V7</t>
  </si>
  <si>
    <t>Torre OL 256V8</t>
  </si>
  <si>
    <t>Torre OL 256V9</t>
  </si>
  <si>
    <t>Torre OL 256V10</t>
  </si>
  <si>
    <t>Torre OL 256V11</t>
  </si>
  <si>
    <t>Torre OL 256V12</t>
  </si>
  <si>
    <t>Lote 25 Wt1</t>
  </si>
  <si>
    <t>Lote 25 Wt2</t>
  </si>
  <si>
    <t>Lote 25 Wt3</t>
  </si>
  <si>
    <t>Lote 25 Wt4</t>
  </si>
  <si>
    <t>Lote 25 Wt5</t>
  </si>
  <si>
    <t>Lote 25 Wt6</t>
  </si>
  <si>
    <t>Lote 25 Wt7</t>
  </si>
  <si>
    <t>Lote 25 Wt8</t>
  </si>
  <si>
    <t>Lote 25 Wt9</t>
  </si>
  <si>
    <t>Lote 25 Wt10</t>
  </si>
  <si>
    <t>Lote 25 Wt11</t>
  </si>
  <si>
    <t>Lote 25 Wt12</t>
  </si>
  <si>
    <t>Lote 25 Wt13</t>
  </si>
  <si>
    <t>Lote 25 Wt14</t>
  </si>
  <si>
    <t>Mit 222 V1</t>
  </si>
  <si>
    <t>Mit 222 V2</t>
  </si>
  <si>
    <t>Mit 222 V3</t>
  </si>
  <si>
    <t>Mit 222 V4</t>
  </si>
  <si>
    <t>Mit 222 V5</t>
  </si>
  <si>
    <t>Mit 222 V6</t>
  </si>
  <si>
    <t>Mit 222 V7</t>
  </si>
  <si>
    <t>Mit 222 V8</t>
  </si>
  <si>
    <t>Mit 222 V9</t>
  </si>
  <si>
    <t>Mit 222 V10</t>
  </si>
  <si>
    <t>Mit 222 V11</t>
  </si>
  <si>
    <t>RET 33v</t>
  </si>
  <si>
    <t>RET 33t</t>
  </si>
  <si>
    <t>RET 33i</t>
  </si>
  <si>
    <t>RET 33p</t>
  </si>
  <si>
    <t>RET 33s</t>
  </si>
  <si>
    <t>2d</t>
  </si>
  <si>
    <t>RET 33f</t>
  </si>
  <si>
    <t>RET 3v</t>
  </si>
  <si>
    <t>RET 33m</t>
  </si>
  <si>
    <t>Alum 98e</t>
  </si>
  <si>
    <t>Alum 98g</t>
  </si>
  <si>
    <t>Alum 98ej</t>
  </si>
  <si>
    <t>Alum 98ek</t>
  </si>
  <si>
    <t>Alum 98el</t>
  </si>
  <si>
    <t>Alum 98ex</t>
  </si>
  <si>
    <t>Alum 98ec</t>
  </si>
  <si>
    <t>Alum 98epp</t>
  </si>
  <si>
    <t>Yui23</t>
  </si>
  <si>
    <t>Yui24</t>
  </si>
  <si>
    <t>Yui26</t>
  </si>
  <si>
    <t>Yui27</t>
  </si>
  <si>
    <t>Yui28</t>
  </si>
  <si>
    <t>Yui29</t>
  </si>
  <si>
    <t>Yui3</t>
  </si>
  <si>
    <t>Yui2</t>
  </si>
  <si>
    <t>LIL 2D</t>
  </si>
  <si>
    <t>LIL 2t</t>
  </si>
  <si>
    <t>LIL 2y</t>
  </si>
  <si>
    <t>LIL 2u</t>
  </si>
  <si>
    <t>LIL 2i</t>
  </si>
  <si>
    <t>LIL 2s</t>
  </si>
  <si>
    <t>LIL 2d</t>
  </si>
  <si>
    <t>AlitoR2</t>
  </si>
  <si>
    <t>AlitoR3</t>
  </si>
  <si>
    <t>AlitoR4</t>
  </si>
  <si>
    <t>AlitoR5</t>
  </si>
  <si>
    <t>AlitoR6</t>
  </si>
  <si>
    <t>AlitoR7</t>
  </si>
  <si>
    <t>AlitoR8</t>
  </si>
  <si>
    <t>AlitoR9</t>
  </si>
  <si>
    <t>JAPw3</t>
  </si>
  <si>
    <t>JAPw4</t>
  </si>
  <si>
    <t>JAPw5</t>
  </si>
  <si>
    <t>JAPw6</t>
  </si>
  <si>
    <t>JAPw7</t>
  </si>
  <si>
    <t>JAPw8</t>
  </si>
  <si>
    <t>Laminas W23</t>
  </si>
  <si>
    <t>Laminas W1</t>
  </si>
  <si>
    <t>Laminas W2</t>
  </si>
  <si>
    <t>Laminas W3</t>
  </si>
  <si>
    <t>Laminas W4</t>
  </si>
  <si>
    <t>Laminas W5</t>
  </si>
  <si>
    <t>Laminas W6</t>
  </si>
  <si>
    <t>Laminas W7</t>
  </si>
  <si>
    <t>Laminas W8</t>
  </si>
  <si>
    <t>Laminas W9</t>
  </si>
  <si>
    <t>Laminas W10</t>
  </si>
  <si>
    <t>Laminas W11</t>
  </si>
  <si>
    <t>Laminas W12</t>
  </si>
  <si>
    <t>Laminas W13</t>
  </si>
  <si>
    <t>Fecha:</t>
  </si>
  <si>
    <t>Subsumarias</t>
  </si>
  <si>
    <t>31 de diciembre de 20XX</t>
  </si>
  <si>
    <t>Referencia de PT</t>
  </si>
  <si>
    <t xml:space="preserve">Revisado por: </t>
  </si>
  <si>
    <t>H-2</t>
  </si>
  <si>
    <t>AÑO 20XX-1</t>
  </si>
  <si>
    <t>AÑO 20XX</t>
  </si>
  <si>
    <t>Nombre del cliente:</t>
  </si>
  <si>
    <t>Período terminado:</t>
  </si>
  <si>
    <t>Preparado por:</t>
  </si>
  <si>
    <t>Revisado:</t>
  </si>
  <si>
    <t>XX/XX/XXXX</t>
  </si>
  <si>
    <t>OBJETIVO</t>
  </si>
  <si>
    <t>Analítica</t>
  </si>
  <si>
    <t>PROCEDIMIENTOS ANALÍTICOS</t>
  </si>
  <si>
    <t>INVENTARIO COMPARADO CON EL EJERCICIO ANTERIOR (GENERAL) POR TIPO Y UBICACIÓN</t>
  </si>
  <si>
    <t>CUENTA</t>
  </si>
  <si>
    <t>DESCRIPCIÓN</t>
  </si>
  <si>
    <t>VARIACIÓN</t>
  </si>
  <si>
    <t>%</t>
  </si>
  <si>
    <t>COSTO DE VENTAS Y MARGEN BRUTO (como porcentaje de ventas)</t>
  </si>
  <si>
    <t>ROTACIÓN DEL INVENTARIO</t>
  </si>
  <si>
    <t>Lo anterior significa que la rotación del inventario durante el 20XX fue de 1 vez, o dicho de otra forma: los inventarios se vendieron o rotaron una vez en el año. Las mercancías permanecieron hasta 12 meses en el almacén antes de ser vendidas.</t>
  </si>
  <si>
    <r>
      <t xml:space="preserve">La rotación de inventarios se determina dividiendo el costo de las mercancías vendidas en el periodo entre el promedio de inventarios durante el periodo:                  </t>
    </r>
    <r>
      <rPr>
        <b/>
        <sz val="11"/>
        <color theme="1"/>
        <rFont val="Arial"/>
        <family val="2"/>
      </rPr>
      <t>(Coste mercancías vendidas/Promedio inventarios) = N veces.</t>
    </r>
  </si>
  <si>
    <t xml:space="preserve">Procedimiento: </t>
  </si>
  <si>
    <t>INTEGRIDAD</t>
  </si>
  <si>
    <t>CONCEPTO</t>
  </si>
  <si>
    <t>VALOR</t>
  </si>
  <si>
    <t>CÓDIGO</t>
  </si>
  <si>
    <t>CANTIDAD EN EXISTENCIA</t>
  </si>
  <si>
    <t>COSTO UNITARIO</t>
  </si>
  <si>
    <t>COSTO TOTAL</t>
  </si>
  <si>
    <t>MARCAS</t>
  </si>
  <si>
    <t>RESULTADO</t>
  </si>
  <si>
    <t xml:space="preserve">Para la toma física de inventarios, se tomó del total de existencias en la bodega de acuerdo a la información suministrada contabilidad, se realizo la muestra con unos ítems de Kardex Piso y otros de Piso a Kardex con corte al 31 de diciembre de 20XX, determinando una muestra de 50 Ítems en total. </t>
  </si>
  <si>
    <t>VALOR TOTAL</t>
  </si>
  <si>
    <t>Al inicio de la jornada, se realizó el corte de documentos al 31 de diciembre de 20XX, de la última Factura de Venta, Pedido, y Entrada a Almacén, y se procedió a realizar el conteo físico de la muestra seleccionada, obteniendo el siguiente resultado:</t>
  </si>
  <si>
    <t>STOCK</t>
  </si>
  <si>
    <t>CONCEPTO FÍSICO REALIZADO POR EL AUDITOR</t>
  </si>
  <si>
    <t>DIFERENCIA</t>
  </si>
  <si>
    <t>CONTEO FÍSICO</t>
  </si>
  <si>
    <t>La metodología utilizada por los participantes fue así: se realiza el primer conteo, se digitan los datos y se valida la información, si hay diferencias se procede a hacer un segundo conteo en el mismo listado del primero, este segundo conteo es realizado por un grupo diferente al que participo en el primer conteo de este producto.</t>
  </si>
  <si>
    <t>Dentro del análisis realizado en la jornada llevada a cabo el 2 de enero de 20XX2 para la toma física, no se identificaron aspectos relacionados con la organización y cumplimiento del procedimiento establecido por la compañía para la llevar a cabo esta actividad.</t>
  </si>
  <si>
    <r>
      <rPr>
        <b/>
        <sz val="11"/>
        <color theme="1"/>
        <rFont val="Arial"/>
        <family val="2"/>
      </rPr>
      <t>Juanita Santamaría:</t>
    </r>
    <r>
      <rPr>
        <sz val="11"/>
        <color theme="1"/>
        <rFont val="Arial"/>
        <family val="2"/>
      </rPr>
      <t xml:space="preserve"> Directora Administrativa y de Recursos Humanos</t>
    </r>
  </si>
  <si>
    <r>
      <rPr>
        <b/>
        <sz val="11"/>
        <color theme="1"/>
        <rFont val="Arial"/>
        <family val="2"/>
      </rPr>
      <t xml:space="preserve">Alejandro Soto: </t>
    </r>
    <r>
      <rPr>
        <sz val="11"/>
        <color theme="1"/>
        <rFont val="Arial"/>
        <family val="2"/>
      </rPr>
      <t>Jefe de Bodega</t>
    </r>
  </si>
  <si>
    <r>
      <rPr>
        <b/>
        <sz val="11"/>
        <color theme="1"/>
        <rFont val="Arial"/>
        <family val="2"/>
      </rPr>
      <t>Arturo Riquelme:</t>
    </r>
    <r>
      <rPr>
        <sz val="11"/>
        <color theme="1"/>
        <rFont val="Arial"/>
        <family val="2"/>
      </rPr>
      <t xml:space="preserve"> Auxiliar Contable</t>
    </r>
  </si>
  <si>
    <r>
      <rPr>
        <b/>
        <sz val="11"/>
        <color theme="1"/>
        <rFont val="Arial"/>
        <family val="2"/>
      </rPr>
      <t>David Duarte:</t>
    </r>
    <r>
      <rPr>
        <sz val="11"/>
        <color theme="1"/>
        <rFont val="Arial"/>
        <family val="2"/>
      </rPr>
      <t xml:space="preserve"> Auxiliar Contable</t>
    </r>
  </si>
  <si>
    <t>- ¿Los empleados que participan en la toma física utilizan los elementos de seguridad apropiados de acuerdo con el tipo de inventario y las condiciones de la bodega?</t>
  </si>
  <si>
    <t>- ¿Existe señalización adecuada en la bodega?</t>
  </si>
  <si>
    <t>- ¿La recarga de los extintores se encuentra vigente? Tomar nota de la fecha de vencimiento.</t>
  </si>
  <si>
    <t>- ¿Existen extintores? ¿Son suficientes de acuerdo con el tamaño de la bodega y están estratégicamente ubicados?</t>
  </si>
  <si>
    <t>VALOR NETO DE REALIZACIÓN</t>
  </si>
  <si>
    <t>Con corte al 31 de diciembre de 20XX se realizo el calculo del valor neto de realización de los inventarios</t>
  </si>
  <si>
    <t>1. Se tomo el valor del inventario al 31 de diciembre de 20XX</t>
  </si>
  <si>
    <t>CANTIDAD EXISTENCIAS</t>
  </si>
  <si>
    <t>PERÍODO DE VENTA</t>
  </si>
  <si>
    <t>ESTIMADO DE GASTOS NECESARIOS PARA LA VENTA</t>
  </si>
  <si>
    <t>DD-1</t>
  </si>
  <si>
    <t>DD-2</t>
  </si>
  <si>
    <t>DD-3</t>
  </si>
  <si>
    <t>DD-4</t>
  </si>
  <si>
    <t>DD-5</t>
  </si>
  <si>
    <t>DD-6</t>
  </si>
  <si>
    <t>Verificar la valuación y existencia del inventario con corte al 31 de diciembre de 20XX</t>
  </si>
  <si>
    <t>Valor neto de realización - VNR</t>
  </si>
  <si>
    <t>Cable II Ref. 1</t>
  </si>
  <si>
    <t>Cable II Ref. 2</t>
  </si>
  <si>
    <t>Cable II Ref. 3</t>
  </si>
  <si>
    <t>Cable II Ref. 4</t>
  </si>
  <si>
    <t>Cable II Ref. 5</t>
  </si>
  <si>
    <t>Cable II Ref. 6</t>
  </si>
  <si>
    <t>Cable II Ref. 7</t>
  </si>
  <si>
    <t>Cable II Ref. 8</t>
  </si>
  <si>
    <t>Cable II Ref. 9</t>
  </si>
  <si>
    <t>Cable II Ref. 10</t>
  </si>
  <si>
    <t>Cable II Ref. 11</t>
  </si>
  <si>
    <t>Cable II Ref. 12</t>
  </si>
  <si>
    <t>Cable II Ref. 13</t>
  </si>
  <si>
    <t>Cable II Ref. 14</t>
  </si>
  <si>
    <t>Cable II Ref. 15</t>
  </si>
  <si>
    <t>Cable II Ref. 16</t>
  </si>
  <si>
    <t>Troquel 2V Ref. 1</t>
  </si>
  <si>
    <t>Troquel 2V Ref. 2</t>
  </si>
  <si>
    <t>Troquel 2V Ref. 3</t>
  </si>
  <si>
    <t>Troquel 2V Ref. 4</t>
  </si>
  <si>
    <t>Troquel 2V Ref. 5</t>
  </si>
  <si>
    <t>Troquel 2V Ref. 6</t>
  </si>
  <si>
    <t>Troquel 2V Ref. 7</t>
  </si>
  <si>
    <t>Troquel 2V Ref. 8</t>
  </si>
  <si>
    <t>Troquel 2V Ref. 9</t>
  </si>
  <si>
    <t>Troquel 2V Ref. 10</t>
  </si>
  <si>
    <t>Troquel 2V Ref. 11</t>
  </si>
  <si>
    <t>Troquel 2V Ref. 12</t>
  </si>
  <si>
    <t>Troquel 2V Ref. 13</t>
  </si>
  <si>
    <t>Troquel 2V Ref. 14</t>
  </si>
  <si>
    <t>Arcos UI450 Ref. 1</t>
  </si>
  <si>
    <t>Arcos UI450 Ref. 2</t>
  </si>
  <si>
    <t>Arcos UI450 Ref. 3</t>
  </si>
  <si>
    <t>Arcos UI450 Ref. 4</t>
  </si>
  <si>
    <t>Arcos UI450 Ref. 5</t>
  </si>
  <si>
    <t>Arcos UI450 Ref. 6</t>
  </si>
  <si>
    <t>Arcos UI450 Ref. 7</t>
  </si>
  <si>
    <t>Arcos UI450 Ref. 8</t>
  </si>
  <si>
    <t>Arcos UI450 Ref. 9</t>
  </si>
  <si>
    <t>Arcos UI450 Ref. 10</t>
  </si>
  <si>
    <t>Torre 4RT Ref. 1</t>
  </si>
  <si>
    <t>Torre 4RT Ref. 2</t>
  </si>
  <si>
    <t>Torre 4RT Ref. 3</t>
  </si>
  <si>
    <t>Torre 4RT Ref. 4</t>
  </si>
  <si>
    <t>Torre 4RT Ref. 5</t>
  </si>
  <si>
    <t>Torre 4RT Ref. 6</t>
  </si>
  <si>
    <t>Torre 4RT Ref. 7</t>
  </si>
  <si>
    <t>Torre 4RT Ref. 8</t>
  </si>
  <si>
    <t>Torre 4RT Ref. 9</t>
  </si>
  <si>
    <t>Torre 4RT Ref. 10</t>
  </si>
  <si>
    <t>Torre 4RT Ref. 11</t>
  </si>
  <si>
    <t>Torre 4RT Ref. 12</t>
  </si>
  <si>
    <t>Torre 4RT Ref. 13</t>
  </si>
  <si>
    <t>Torre 4RT Ref. 14</t>
  </si>
  <si>
    <t>Torre 4RT Ref. 15</t>
  </si>
  <si>
    <t>Torre 4RT Ref. 16</t>
  </si>
  <si>
    <t>Torre 4RT Ref. 17</t>
  </si>
  <si>
    <t>Torre 4RT Ref. 18</t>
  </si>
  <si>
    <t>Torre 4RT Ref. 19</t>
  </si>
  <si>
    <t>Torre 4RT Ref. 20</t>
  </si>
  <si>
    <t>Torre 4RT Ref. 21</t>
  </si>
  <si>
    <t>Torre 4RT Ref. 22</t>
  </si>
  <si>
    <t>Torre 4RT Ref. 23</t>
  </si>
  <si>
    <t>Torre 4RT Ref. 24</t>
  </si>
  <si>
    <t>Torre 4RT Ref. 25</t>
  </si>
  <si>
    <t>Torre 4RT Ref. 26</t>
  </si>
  <si>
    <t>Torre 4RT Ref. 27</t>
  </si>
  <si>
    <t>Torre 4RT Ref. 28</t>
  </si>
  <si>
    <t>Torre 4RT Ref. 29</t>
  </si>
  <si>
    <t>Torre 4RT Ref. 30</t>
  </si>
  <si>
    <t>Torre 4RT Ref. 31</t>
  </si>
  <si>
    <t>Torre 4RT Ref. 32</t>
  </si>
  <si>
    <t>La Compañía debe registrar $24,9 millones cómo deterioro de sus inventarios disponibles para la venta.</t>
  </si>
  <si>
    <t>3. Solicitar  el Kardex  de reporte de saldos de inventarios a fecha de corte.</t>
  </si>
  <si>
    <t>5. Determinar una muestra, sobre la cual se realizará el conteo físico por parte del auditor y se comparará con el conteo del cliente y con los registros del Kardex.</t>
  </si>
  <si>
    <t>No. Ítems</t>
  </si>
  <si>
    <t xml:space="preserve">Una vez realizado el conteo, se efectuó el análisis y revisión con el coordinador de bodega, de los Ítems que arrojaron diferencias, realizando un segundo conteo, con el cual se obtuvo el mismo resultado. </t>
  </si>
  <si>
    <t xml:space="preserve">En el inventario se encontraron personas de las diferentes área de la compañías (Administrativa, contabilidad, almacén y operarios), lo que garantizo un adecuado </t>
  </si>
  <si>
    <t>La única persona que puede ingresar es jefe del almacén quien es el encargado y responsable de los inventarios.</t>
  </si>
  <si>
    <t>Aunque el espacio es reducido por la gran cantidad de material de empaque para el embalaje de la flores, se pueda acceder fácilmente a cada uno de los lugares del bodega.</t>
  </si>
  <si>
    <t>La bodega cuenta con extintores a la entrada del almacén y estos cuentan con las cargas. La bodega se encuentra señalizada.</t>
  </si>
  <si>
    <t>Con base en los procedimientos desarrollados concluimos que el inventario realizado se ajustó a los procedimientos adecuados y las cantidades son adecuadas con corte al 31 de diciembre de 20XX.</t>
  </si>
  <si>
    <t>Nota: Los ítems resaltados en color verde, son la muestra seleccionada, por instinto del Auditor.</t>
  </si>
  <si>
    <t xml:space="preserve">Preparado por:                      </t>
  </si>
  <si>
    <t>Aserciones</t>
  </si>
  <si>
    <t>Corte</t>
  </si>
  <si>
    <t>Verificar que se haya realizado un adecuado corte de entrada y salida de inventarios de las bodega al 31 de diciembre de 20XX</t>
  </si>
  <si>
    <t>OBTENCIÓN DE LA MUESTRA</t>
  </si>
  <si>
    <t>DOCUMENTACIÓN MUESTRA</t>
  </si>
  <si>
    <t xml:space="preserve">Teniendo encuenta que la compañía tiene consecutivos para cada tipo de documento de recaudo y pago y que su validación fue satisfactoria se seleccionaron 3 documentos por cada tipo de comprobante 2 del año 20XX y 1 del año 20XX+1. </t>
  </si>
  <si>
    <t>CORTE DOCUMENTOS COSTOS A 31 DE DICIEMBRE 20XX</t>
  </si>
  <si>
    <t>ÚLTIMO CONSECUTIVOS 20XX</t>
  </si>
  <si>
    <t>PRÓXIMO CONSECUTIVO</t>
  </si>
  <si>
    <t>OBSERVACIÓN</t>
  </si>
  <si>
    <t>AJUSTES DE INVENTARIOS FÍSICOS</t>
  </si>
  <si>
    <t>Conclusión</t>
  </si>
  <si>
    <t>CODIGO:</t>
  </si>
  <si>
    <t>VERSION:</t>
  </si>
  <si>
    <t>VIGENCIA</t>
  </si>
  <si>
    <t>OPE P01 F114</t>
  </si>
  <si>
    <t>OPE P01 F115</t>
  </si>
  <si>
    <t>OPE P01 F116</t>
  </si>
  <si>
    <t>OPE P01 F117</t>
  </si>
  <si>
    <t>OPE P01 F118</t>
  </si>
  <si>
    <t>OPE P01 F119</t>
  </si>
  <si>
    <t>VIGENCIA: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</si>
</sst>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 * #,##0.00_ ;_ * \-#,##0.00_ ;_ * &quot;-&quot;??_ ;_ @_ "/>
    <numFmt numFmtId="165" formatCode="_-[$$-240A]\ * #,##0.00_-;\-[$$-240A]\ * #,##0.00_-;_-[$$-240A]\ * &quot;-&quot;??_-;_-@_-"/>
    <numFmt numFmtId="166" formatCode="_-[$$-240A]\ * #,##0_-;\-[$$-240A]\ * #,##0_-;_-[$$-240A]\ * &quot;-&quot;??_-;_-@_-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i/>
      <sz val="11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Arial"/>
      <family val="2"/>
    </font>
    <font>
      <sz val="11"/>
      <color theme="0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rgb="FFFF0000"/>
      <name val="Arial"/>
      <family val="2"/>
    </font>
    <font>
      <b/>
      <sz val="16"/>
      <color theme="0"/>
      <name val="Arial"/>
      <family val="2"/>
    </font>
    <font>
      <i/>
      <sz val="11"/>
      <color theme="1"/>
      <name val="Arial"/>
      <family val="2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1"/>
      <color theme="1"/>
      <name val="Helvetica"/>
      <family val="2"/>
    </font>
    <font>
      <b/>
      <sz val="11"/>
      <color rgb="FFFF0000"/>
      <name val="Arial"/>
      <family val="2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6"/>
      <color rgb="FFFFC000"/>
      <name val="Arial"/>
      <family val="2"/>
    </font>
    <font>
      <sz val="12"/>
      <name val="Arial"/>
      <family val="2"/>
    </font>
    <font>
      <b/>
      <sz val="11"/>
      <color indexed="8"/>
      <name val="Arial"/>
      <family val="2"/>
    </font>
    <font>
      <sz val="11"/>
      <color theme="1" tint="0.34998626667073579"/>
      <name val="Arial"/>
      <family val="2"/>
    </font>
    <font>
      <b/>
      <sz val="16"/>
      <color indexed="8"/>
      <name val="Arial"/>
      <family val="2"/>
    </font>
    <font>
      <sz val="11"/>
      <color rgb="FF00000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6337778862885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2"/>
      </right>
      <top style="thin">
        <color theme="2"/>
      </top>
      <bottom style="medium">
        <color indexed="64"/>
      </bottom>
      <diagonal/>
    </border>
    <border>
      <left style="thin">
        <color theme="2"/>
      </left>
      <right style="medium">
        <color indexed="64"/>
      </right>
      <top style="thin">
        <color theme="2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theme="2"/>
      </bottom>
      <diagonal/>
    </border>
    <border>
      <left/>
      <right style="medium">
        <color indexed="64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medium">
        <color indexed="64"/>
      </bottom>
      <diagonal/>
    </border>
    <border>
      <left/>
      <right style="medium">
        <color indexed="64"/>
      </right>
      <top style="thin">
        <color theme="2"/>
      </top>
      <bottom style="medium">
        <color indexed="64"/>
      </bottom>
      <diagonal/>
    </border>
    <border>
      <left style="thin">
        <color theme="2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2"/>
      </right>
      <top style="medium">
        <color indexed="64"/>
      </top>
      <bottom style="medium">
        <color indexed="64"/>
      </bottom>
      <diagonal/>
    </border>
    <border>
      <left style="medium">
        <color theme="2"/>
      </left>
      <right/>
      <top style="medium">
        <color theme="2"/>
      </top>
      <bottom/>
      <diagonal/>
    </border>
    <border>
      <left/>
      <right/>
      <top style="medium">
        <color theme="2"/>
      </top>
      <bottom/>
      <diagonal/>
    </border>
    <border>
      <left/>
      <right style="medium">
        <color theme="2"/>
      </right>
      <top style="medium">
        <color theme="2"/>
      </top>
      <bottom/>
      <diagonal/>
    </border>
    <border>
      <left style="medium">
        <color theme="2"/>
      </left>
      <right/>
      <top/>
      <bottom/>
      <diagonal/>
    </border>
    <border>
      <left/>
      <right style="medium">
        <color theme="2"/>
      </right>
      <top/>
      <bottom/>
      <diagonal/>
    </border>
    <border>
      <left style="medium">
        <color theme="2"/>
      </left>
      <right/>
      <top/>
      <bottom style="medium">
        <color theme="2"/>
      </bottom>
      <diagonal/>
    </border>
    <border>
      <left/>
      <right/>
      <top/>
      <bottom style="medium">
        <color theme="2"/>
      </bottom>
      <diagonal/>
    </border>
    <border>
      <left/>
      <right style="medium">
        <color theme="2"/>
      </right>
      <top/>
      <bottom style="medium">
        <color theme="2"/>
      </bottom>
      <diagonal/>
    </border>
    <border>
      <left style="medium">
        <color indexed="64"/>
      </left>
      <right/>
      <top style="medium">
        <color indexed="64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medium">
        <color indexed="64"/>
      </top>
      <bottom style="thin">
        <color theme="2"/>
      </bottom>
      <diagonal/>
    </border>
    <border>
      <left style="medium">
        <color indexed="64"/>
      </left>
      <right/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medium">
        <color indexed="64"/>
      </left>
      <right/>
      <top style="thin">
        <color theme="2"/>
      </top>
      <bottom style="medium">
        <color indexed="64"/>
      </bottom>
      <diagonal/>
    </border>
    <border>
      <left style="medium">
        <color indexed="64"/>
      </left>
      <right/>
      <top style="thin">
        <color theme="2"/>
      </top>
      <bottom/>
      <diagonal/>
    </border>
    <border>
      <left/>
      <right style="medium">
        <color indexed="64"/>
      </right>
      <top style="thin">
        <color theme="2"/>
      </top>
      <bottom/>
      <diagonal/>
    </border>
    <border>
      <left style="medium">
        <color indexed="64"/>
      </left>
      <right style="thin">
        <color theme="2"/>
      </right>
      <top style="medium">
        <color indexed="64"/>
      </top>
      <bottom style="thin">
        <color theme="2"/>
      </bottom>
      <diagonal/>
    </border>
    <border>
      <left style="medium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medium">
        <color indexed="64"/>
      </top>
      <bottom/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>
      <alignment vertical="top"/>
    </xf>
    <xf numFmtId="4" fontId="3" fillId="0" borderId="0">
      <alignment vertical="top"/>
    </xf>
    <xf numFmtId="0" fontId="21" fillId="5" borderId="0" applyNumberFormat="0" applyBorder="0" applyAlignment="0" applyProtection="0"/>
    <xf numFmtId="164" fontId="6" fillId="0" borderId="0" applyFont="0" applyFill="0" applyBorder="0" applyAlignment="0" applyProtection="0"/>
    <xf numFmtId="0" fontId="27" fillId="0" borderId="0"/>
    <xf numFmtId="0" fontId="6" fillId="0" borderId="0"/>
  </cellStyleXfs>
  <cellXfs count="377">
    <xf numFmtId="0" fontId="0" fillId="0" borderId="0" xfId="0"/>
    <xf numFmtId="0" fontId="5" fillId="0" borderId="0" xfId="0" applyFont="1"/>
    <xf numFmtId="0" fontId="19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left" vertical="center" wrapText="1" indent="1"/>
    </xf>
    <xf numFmtId="0" fontId="5" fillId="3" borderId="0" xfId="0" applyFont="1" applyFill="1"/>
    <xf numFmtId="0" fontId="23" fillId="3" borderId="5" xfId="0" applyFont="1" applyFill="1" applyBorder="1"/>
    <xf numFmtId="0" fontId="23" fillId="3" borderId="10" xfId="0" applyFont="1" applyFill="1" applyBorder="1"/>
    <xf numFmtId="0" fontId="22" fillId="3" borderId="4" xfId="0" applyFont="1" applyFill="1" applyBorder="1"/>
    <xf numFmtId="0" fontId="22" fillId="3" borderId="2" xfId="0" applyFont="1" applyFill="1" applyBorder="1"/>
    <xf numFmtId="164" fontId="25" fillId="7" borderId="27" xfId="8" applyFont="1" applyFill="1" applyBorder="1" applyAlignment="1">
      <alignment vertical="center"/>
    </xf>
    <xf numFmtId="0" fontId="22" fillId="3" borderId="2" xfId="0" applyFont="1" applyFill="1" applyBorder="1" applyAlignment="1">
      <alignment horizontal="center"/>
    </xf>
    <xf numFmtId="0" fontId="24" fillId="3" borderId="9" xfId="0" applyFont="1" applyFill="1" applyBorder="1"/>
    <xf numFmtId="15" fontId="24" fillId="3" borderId="1" xfId="0" applyNumberFormat="1" applyFont="1" applyFill="1" applyBorder="1"/>
    <xf numFmtId="0" fontId="26" fillId="3" borderId="28" xfId="0" applyFont="1" applyFill="1" applyBorder="1" applyAlignment="1">
      <alignment horizontal="center"/>
    </xf>
    <xf numFmtId="0" fontId="26" fillId="3" borderId="1" xfId="0" applyFont="1" applyFill="1" applyBorder="1" applyAlignment="1">
      <alignment horizontal="center"/>
    </xf>
    <xf numFmtId="0" fontId="22" fillId="3" borderId="6" xfId="0" applyFont="1" applyFill="1" applyBorder="1"/>
    <xf numFmtId="0" fontId="22" fillId="3" borderId="0" xfId="0" applyFont="1" applyFill="1"/>
    <xf numFmtId="0" fontId="26" fillId="3" borderId="0" xfId="0" applyFont="1" applyFill="1" applyAlignment="1">
      <alignment horizontal="center"/>
    </xf>
    <xf numFmtId="0" fontId="23" fillId="3" borderId="8" xfId="0" applyFont="1" applyFill="1" applyBorder="1"/>
    <xf numFmtId="0" fontId="5" fillId="3" borderId="6" xfId="0" applyFont="1" applyFill="1" applyBorder="1"/>
    <xf numFmtId="0" fontId="5" fillId="3" borderId="8" xfId="0" applyFont="1" applyFill="1" applyBorder="1"/>
    <xf numFmtId="165" fontId="9" fillId="0" borderId="7" xfId="2" applyNumberFormat="1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5" fillId="3" borderId="9" xfId="0" applyFont="1" applyFill="1" applyBorder="1"/>
    <xf numFmtId="0" fontId="5" fillId="3" borderId="1" xfId="0" applyFont="1" applyFill="1" applyBorder="1"/>
    <xf numFmtId="0" fontId="5" fillId="3" borderId="10" xfId="0" applyFont="1" applyFill="1" applyBorder="1"/>
    <xf numFmtId="165" fontId="9" fillId="0" borderId="3" xfId="2" applyNumberFormat="1" applyFont="1" applyBorder="1" applyAlignment="1">
      <alignment vertical="center"/>
    </xf>
    <xf numFmtId="165" fontId="10" fillId="0" borderId="22" xfId="2" applyNumberFormat="1" applyFont="1" applyBorder="1" applyAlignment="1">
      <alignment vertical="center"/>
    </xf>
    <xf numFmtId="165" fontId="10" fillId="0" borderId="21" xfId="2" applyNumberFormat="1" applyFont="1" applyBorder="1" applyAlignment="1">
      <alignment vertical="center"/>
    </xf>
    <xf numFmtId="165" fontId="10" fillId="0" borderId="25" xfId="2" applyNumberFormat="1" applyFont="1" applyBorder="1" applyAlignment="1">
      <alignment vertical="center"/>
    </xf>
    <xf numFmtId="165" fontId="10" fillId="0" borderId="24" xfId="2" applyNumberFormat="1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9" fillId="0" borderId="2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25" fillId="7" borderId="16" xfId="10" applyFont="1" applyFill="1" applyBorder="1" applyAlignment="1">
      <alignment vertical="center"/>
    </xf>
    <xf numFmtId="0" fontId="17" fillId="3" borderId="0" xfId="10" applyFont="1" applyFill="1" applyAlignment="1">
      <alignment vertical="center"/>
    </xf>
    <xf numFmtId="0" fontId="16" fillId="3" borderId="0" xfId="10" applyFont="1" applyFill="1" applyAlignment="1">
      <alignment vertical="center"/>
    </xf>
    <xf numFmtId="0" fontId="16" fillId="7" borderId="0" xfId="10" applyFont="1" applyFill="1" applyAlignment="1">
      <alignment vertical="center"/>
    </xf>
    <xf numFmtId="0" fontId="17" fillId="0" borderId="0" xfId="10" applyFont="1" applyAlignment="1">
      <alignment vertical="center"/>
    </xf>
    <xf numFmtId="0" fontId="31" fillId="3" borderId="0" xfId="10" applyFont="1" applyFill="1" applyAlignment="1">
      <alignment horizontal="center" vertical="center" wrapText="1"/>
    </xf>
    <xf numFmtId="0" fontId="17" fillId="7" borderId="0" xfId="10" applyFont="1" applyFill="1" applyAlignment="1">
      <alignment vertical="center"/>
    </xf>
    <xf numFmtId="0" fontId="16" fillId="7" borderId="6" xfId="10" applyFont="1" applyFill="1" applyBorder="1" applyAlignment="1">
      <alignment horizontal="left" vertical="center"/>
    </xf>
    <xf numFmtId="0" fontId="16" fillId="7" borderId="0" xfId="10" applyFont="1" applyFill="1" applyAlignment="1">
      <alignment horizontal="left" vertical="center"/>
    </xf>
    <xf numFmtId="14" fontId="17" fillId="7" borderId="0" xfId="10" applyNumberFormat="1" applyFont="1" applyFill="1" applyAlignment="1">
      <alignment horizontal="left" vertical="center"/>
    </xf>
    <xf numFmtId="164" fontId="17" fillId="7" borderId="0" xfId="8" applyFont="1" applyFill="1" applyBorder="1" applyAlignment="1">
      <alignment horizontal="left" vertical="center"/>
    </xf>
    <xf numFmtId="0" fontId="19" fillId="3" borderId="8" xfId="0" applyFont="1" applyFill="1" applyBorder="1" applyAlignment="1">
      <alignment vertical="center" wrapText="1"/>
    </xf>
    <xf numFmtId="0" fontId="16" fillId="3" borderId="0" xfId="10" applyFont="1" applyFill="1" applyAlignment="1">
      <alignment horizontal="left" vertical="center"/>
    </xf>
    <xf numFmtId="0" fontId="5" fillId="3" borderId="0" xfId="0" applyFont="1" applyFill="1" applyAlignment="1">
      <alignment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0" borderId="30" xfId="0" applyFont="1" applyBorder="1" applyAlignment="1">
      <alignment horizontal="center" vertical="center"/>
    </xf>
    <xf numFmtId="166" fontId="5" fillId="0" borderId="34" xfId="1" applyNumberFormat="1" applyFont="1" applyFill="1" applyBorder="1" applyAlignment="1">
      <alignment vertical="center"/>
    </xf>
    <xf numFmtId="0" fontId="5" fillId="3" borderId="6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left" wrapText="1"/>
    </xf>
    <xf numFmtId="164" fontId="25" fillId="7" borderId="28" xfId="8" applyFont="1" applyFill="1" applyBorder="1" applyAlignment="1">
      <alignment vertical="center"/>
    </xf>
    <xf numFmtId="14" fontId="24" fillId="7" borderId="1" xfId="10" applyNumberFormat="1" applyFont="1" applyFill="1" applyBorder="1" applyAlignment="1">
      <alignment horizontal="center" vertical="center"/>
    </xf>
    <xf numFmtId="164" fontId="30" fillId="7" borderId="10" xfId="8" applyFont="1" applyFill="1" applyBorder="1" applyAlignment="1">
      <alignment horizontal="center" vertical="center"/>
    </xf>
    <xf numFmtId="0" fontId="25" fillId="7" borderId="9" xfId="10" applyFont="1" applyFill="1" applyBorder="1" applyAlignment="1">
      <alignment vertical="center"/>
    </xf>
    <xf numFmtId="0" fontId="24" fillId="7" borderId="1" xfId="10" applyFont="1" applyFill="1" applyBorder="1" applyAlignment="1">
      <alignment horizontal="center" vertical="center"/>
    </xf>
    <xf numFmtId="0" fontId="22" fillId="7" borderId="1" xfId="10" applyFont="1" applyFill="1" applyBorder="1" applyAlignment="1">
      <alignment vertical="center"/>
    </xf>
    <xf numFmtId="164" fontId="25" fillId="3" borderId="18" xfId="8" applyFont="1" applyFill="1" applyBorder="1" applyAlignment="1">
      <alignment vertical="center"/>
    </xf>
    <xf numFmtId="0" fontId="29" fillId="3" borderId="17" xfId="10" applyFont="1" applyFill="1" applyBorder="1" applyAlignment="1">
      <alignment vertical="center"/>
    </xf>
    <xf numFmtId="165" fontId="5" fillId="0" borderId="32" xfId="2" applyNumberFormat="1" applyFont="1" applyBorder="1" applyAlignment="1"/>
    <xf numFmtId="165" fontId="15" fillId="0" borderId="33" xfId="6" applyNumberFormat="1" applyFont="1" applyBorder="1" applyAlignment="1">
      <alignment vertical="center"/>
    </xf>
    <xf numFmtId="0" fontId="5" fillId="3" borderId="0" xfId="0" applyFont="1" applyFill="1" applyAlignment="1">
      <alignment horizontal="center"/>
    </xf>
    <xf numFmtId="9" fontId="28" fillId="0" borderId="35" xfId="3" applyFont="1" applyBorder="1" applyAlignment="1">
      <alignment horizontal="center"/>
    </xf>
    <xf numFmtId="9" fontId="28" fillId="0" borderId="31" xfId="3" applyFont="1" applyFill="1" applyBorder="1" applyAlignment="1">
      <alignment horizontal="center" vertical="center"/>
    </xf>
    <xf numFmtId="2" fontId="28" fillId="0" borderId="35" xfId="3" applyNumberFormat="1" applyFont="1" applyBorder="1" applyAlignment="1">
      <alignment horizontal="center"/>
    </xf>
    <xf numFmtId="0" fontId="5" fillId="3" borderId="8" xfId="0" applyFont="1" applyFill="1" applyBorder="1" applyAlignment="1">
      <alignment horizontal="left" vertical="center" wrapText="1"/>
    </xf>
    <xf numFmtId="0" fontId="25" fillId="7" borderId="18" xfId="10" applyFont="1" applyFill="1" applyBorder="1" applyAlignment="1">
      <alignment horizontal="left" vertical="center" indent="1"/>
    </xf>
    <xf numFmtId="0" fontId="32" fillId="7" borderId="12" xfId="10" applyFont="1" applyFill="1" applyBorder="1" applyAlignment="1">
      <alignment vertical="center"/>
    </xf>
    <xf numFmtId="0" fontId="24" fillId="7" borderId="1" xfId="10" applyFont="1" applyFill="1" applyBorder="1" applyAlignment="1">
      <alignment vertical="center"/>
    </xf>
    <xf numFmtId="0" fontId="25" fillId="7" borderId="28" xfId="10" applyFont="1" applyFill="1" applyBorder="1" applyAlignment="1">
      <alignment horizontal="left" vertical="center" indent="1"/>
    </xf>
    <xf numFmtId="0" fontId="29" fillId="7" borderId="1" xfId="10" applyFont="1" applyFill="1" applyBorder="1" applyAlignment="1">
      <alignment vertical="center"/>
    </xf>
    <xf numFmtId="0" fontId="18" fillId="7" borderId="10" xfId="10" applyFont="1" applyFill="1" applyBorder="1" applyAlignment="1">
      <alignment vertical="center"/>
    </xf>
    <xf numFmtId="0" fontId="16" fillId="7" borderId="9" xfId="10" applyFont="1" applyFill="1" applyBorder="1" applyAlignment="1">
      <alignment horizontal="left" vertical="center"/>
    </xf>
    <xf numFmtId="0" fontId="16" fillId="7" borderId="1" xfId="10" applyFont="1" applyFill="1" applyBorder="1" applyAlignment="1">
      <alignment horizontal="left" vertical="center"/>
    </xf>
    <xf numFmtId="0" fontId="16" fillId="7" borderId="1" xfId="10" applyFont="1" applyFill="1" applyBorder="1" applyAlignment="1">
      <alignment vertical="center"/>
    </xf>
    <xf numFmtId="164" fontId="16" fillId="7" borderId="1" xfId="8" applyFont="1" applyFill="1" applyBorder="1" applyAlignment="1">
      <alignment vertical="center"/>
    </xf>
    <xf numFmtId="14" fontId="17" fillId="7" borderId="1" xfId="10" applyNumberFormat="1" applyFont="1" applyFill="1" applyBorder="1" applyAlignment="1">
      <alignment horizontal="left" vertical="center"/>
    </xf>
    <xf numFmtId="164" fontId="17" fillId="7" borderId="10" xfId="8" applyFont="1" applyFill="1" applyBorder="1" applyAlignment="1">
      <alignment horizontal="left" vertical="center"/>
    </xf>
    <xf numFmtId="0" fontId="28" fillId="7" borderId="10" xfId="1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8" xfId="0" applyFont="1" applyFill="1" applyBorder="1" applyAlignment="1">
      <alignment horizontal="left" wrapText="1"/>
    </xf>
    <xf numFmtId="0" fontId="15" fillId="0" borderId="6" xfId="0" applyFont="1" applyBorder="1" applyAlignment="1">
      <alignment horizontal="center" vertical="center"/>
    </xf>
    <xf numFmtId="165" fontId="15" fillId="0" borderId="0" xfId="1" applyNumberFormat="1" applyFont="1" applyFill="1" applyBorder="1" applyAlignment="1" applyProtection="1">
      <alignment horizontal="center" vertical="center"/>
    </xf>
    <xf numFmtId="165" fontId="15" fillId="0" borderId="8" xfId="1" applyNumberFormat="1" applyFont="1" applyFill="1" applyBorder="1" applyAlignment="1" applyProtection="1">
      <alignment horizontal="center" vertical="center"/>
    </xf>
    <xf numFmtId="0" fontId="15" fillId="0" borderId="9" xfId="0" applyFont="1" applyBorder="1" applyAlignment="1">
      <alignment horizontal="center" vertical="center"/>
    </xf>
    <xf numFmtId="165" fontId="15" fillId="0" borderId="1" xfId="1" applyNumberFormat="1" applyFont="1" applyFill="1" applyBorder="1" applyAlignment="1" applyProtection="1">
      <alignment horizontal="center" vertical="center"/>
    </xf>
    <xf numFmtId="165" fontId="15" fillId="0" borderId="10" xfId="1" applyNumberFormat="1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>
      <alignment horizontal="left" vertical="center" wrapText="1" indent="1"/>
    </xf>
    <xf numFmtId="0" fontId="5" fillId="3" borderId="0" xfId="0" applyFont="1" applyFill="1" applyAlignment="1">
      <alignment horizontal="left" wrapText="1"/>
    </xf>
    <xf numFmtId="0" fontId="5" fillId="3" borderId="4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0" xfId="0" applyFont="1" applyFill="1" applyAlignment="1">
      <alignment vertical="top" wrapText="1"/>
    </xf>
    <xf numFmtId="0" fontId="5" fillId="3" borderId="8" xfId="0" applyFont="1" applyFill="1" applyBorder="1" applyAlignment="1">
      <alignment vertical="top" wrapText="1"/>
    </xf>
    <xf numFmtId="0" fontId="15" fillId="0" borderId="6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2" fontId="15" fillId="0" borderId="8" xfId="1" applyNumberFormat="1" applyFont="1" applyFill="1" applyBorder="1" applyAlignment="1" applyProtection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165" fontId="33" fillId="0" borderId="15" xfId="1" applyNumberFormat="1" applyFont="1" applyFill="1" applyBorder="1" applyAlignment="1" applyProtection="1">
      <alignment horizontal="center" vertical="center"/>
    </xf>
    <xf numFmtId="0" fontId="15" fillId="0" borderId="0" xfId="0" applyFont="1" applyAlignment="1">
      <alignment horizontal="center" vertical="center"/>
    </xf>
    <xf numFmtId="165" fontId="14" fillId="6" borderId="0" xfId="7" applyNumberFormat="1" applyFont="1" applyFill="1" applyBorder="1" applyAlignment="1" applyProtection="1">
      <alignment horizontal="center" vertical="center"/>
    </xf>
    <xf numFmtId="165" fontId="14" fillId="6" borderId="1" xfId="7" applyNumberFormat="1" applyFont="1" applyFill="1" applyBorder="1" applyAlignment="1" applyProtection="1">
      <alignment horizontal="center" vertical="center"/>
    </xf>
    <xf numFmtId="0" fontId="4" fillId="3" borderId="8" xfId="0" applyFont="1" applyFill="1" applyBorder="1"/>
    <xf numFmtId="0" fontId="4" fillId="3" borderId="0" xfId="0" applyFont="1" applyFill="1"/>
    <xf numFmtId="165" fontId="7" fillId="6" borderId="8" xfId="7" applyNumberFormat="1" applyFont="1" applyFill="1" applyBorder="1" applyAlignment="1" applyProtection="1">
      <alignment horizontal="center" vertical="center"/>
    </xf>
    <xf numFmtId="165" fontId="7" fillId="6" borderId="10" xfId="7" applyNumberFormat="1" applyFont="1" applyFill="1" applyBorder="1" applyAlignment="1" applyProtection="1">
      <alignment horizontal="center" vertical="center"/>
    </xf>
    <xf numFmtId="165" fontId="28" fillId="0" borderId="10" xfId="1" applyNumberFormat="1" applyFont="1" applyFill="1" applyBorder="1" applyAlignment="1" applyProtection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5" fontId="7" fillId="3" borderId="0" xfId="1" applyNumberFormat="1" applyFont="1" applyFill="1" applyBorder="1" applyAlignment="1" applyProtection="1">
      <alignment horizontal="center" vertical="center"/>
    </xf>
    <xf numFmtId="0" fontId="5" fillId="3" borderId="0" xfId="0" applyFont="1" applyFill="1" applyAlignment="1">
      <alignment horizontal="left" wrapText="1" indent="1"/>
    </xf>
    <xf numFmtId="0" fontId="5" fillId="3" borderId="8" xfId="0" applyFont="1" applyFill="1" applyBorder="1" applyAlignment="1">
      <alignment horizontal="left" wrapText="1" inden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165" fontId="15" fillId="0" borderId="2" xfId="0" applyNumberFormat="1" applyFont="1" applyBorder="1" applyAlignment="1">
      <alignment vertical="center"/>
    </xf>
    <xf numFmtId="165" fontId="15" fillId="0" borderId="0" xfId="0" applyNumberFormat="1" applyFont="1" applyAlignment="1">
      <alignment vertical="center"/>
    </xf>
    <xf numFmtId="165" fontId="15" fillId="0" borderId="1" xfId="0" applyNumberFormat="1" applyFont="1" applyBorder="1" applyAlignment="1">
      <alignment vertical="center"/>
    </xf>
    <xf numFmtId="9" fontId="15" fillId="0" borderId="8" xfId="0" applyNumberFormat="1" applyFont="1" applyBorder="1" applyAlignment="1">
      <alignment horizontal="center" vertical="center"/>
    </xf>
    <xf numFmtId="9" fontId="15" fillId="0" borderId="10" xfId="0" applyNumberFormat="1" applyFont="1" applyBorder="1" applyAlignment="1">
      <alignment horizontal="center" vertical="center"/>
    </xf>
    <xf numFmtId="9" fontId="33" fillId="0" borderId="1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6" xfId="0" applyFont="1" applyBorder="1" applyAlignment="1">
      <alignment horizontal="left" vertical="center" indent="1"/>
    </xf>
    <xf numFmtId="0" fontId="15" fillId="0" borderId="9" xfId="0" applyFont="1" applyBorder="1" applyAlignment="1">
      <alignment horizontal="left" vertical="center" indent="1"/>
    </xf>
    <xf numFmtId="0" fontId="15" fillId="0" borderId="0" xfId="0" applyFont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 indent="1"/>
    </xf>
    <xf numFmtId="0" fontId="34" fillId="0" borderId="9" xfId="0" applyFont="1" applyBorder="1" applyAlignment="1">
      <alignment horizontal="left" vertical="center" wrapText="1" indent="1"/>
    </xf>
    <xf numFmtId="0" fontId="35" fillId="0" borderId="0" xfId="0" applyFont="1" applyAlignment="1">
      <alignment horizontal="center" vertical="center"/>
    </xf>
    <xf numFmtId="0" fontId="5" fillId="3" borderId="6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wrapText="1"/>
    </xf>
    <xf numFmtId="43" fontId="7" fillId="6" borderId="11" xfId="1" applyFont="1" applyFill="1" applyBorder="1" applyAlignment="1" applyProtection="1">
      <alignment horizontal="center" vertical="center"/>
    </xf>
    <xf numFmtId="0" fontId="7" fillId="6" borderId="11" xfId="0" applyFont="1" applyFill="1" applyBorder="1" applyAlignment="1">
      <alignment horizontal="center" vertical="center" wrapText="1"/>
    </xf>
    <xf numFmtId="165" fontId="15" fillId="0" borderId="5" xfId="1" applyNumberFormat="1" applyFont="1" applyFill="1" applyBorder="1" applyAlignment="1" applyProtection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/>
    </xf>
    <xf numFmtId="0" fontId="25" fillId="7" borderId="17" xfId="10" applyFont="1" applyFill="1" applyBorder="1" applyAlignment="1">
      <alignment horizontal="center" vertical="center"/>
    </xf>
    <xf numFmtId="165" fontId="15" fillId="0" borderId="4" xfId="0" applyNumberFormat="1" applyFont="1" applyBorder="1" applyAlignment="1">
      <alignment horizontal="center" vertical="center"/>
    </xf>
    <xf numFmtId="165" fontId="15" fillId="0" borderId="2" xfId="0" applyNumberFormat="1" applyFont="1" applyBorder="1" applyAlignment="1">
      <alignment horizontal="center" vertical="center"/>
    </xf>
    <xf numFmtId="165" fontId="15" fillId="0" borderId="6" xfId="0" applyNumberFormat="1" applyFont="1" applyBorder="1" applyAlignment="1">
      <alignment horizontal="center" vertical="center"/>
    </xf>
    <xf numFmtId="165" fontId="15" fillId="0" borderId="9" xfId="0" applyNumberFormat="1" applyFont="1" applyBorder="1" applyAlignment="1">
      <alignment horizontal="center" vertical="center"/>
    </xf>
    <xf numFmtId="43" fontId="7" fillId="2" borderId="13" xfId="1" applyFont="1" applyFill="1" applyBorder="1" applyAlignment="1" applyProtection="1">
      <alignment horizontal="center" vertical="center"/>
    </xf>
    <xf numFmtId="165" fontId="28" fillId="0" borderId="13" xfId="1" applyNumberFormat="1" applyFont="1" applyFill="1" applyBorder="1" applyAlignment="1" applyProtection="1">
      <alignment horizontal="center" vertical="center"/>
    </xf>
    <xf numFmtId="165" fontId="28" fillId="0" borderId="14" xfId="1" applyNumberFormat="1" applyFont="1" applyFill="1" applyBorder="1" applyAlignment="1" applyProtection="1">
      <alignment horizontal="center" vertical="center"/>
    </xf>
    <xf numFmtId="0" fontId="15" fillId="3" borderId="6" xfId="0" applyFont="1" applyFill="1" applyBorder="1" applyAlignment="1">
      <alignment horizontal="left" vertical="center" indent="1"/>
    </xf>
    <xf numFmtId="0" fontId="15" fillId="3" borderId="0" xfId="0" applyFont="1" applyFill="1" applyAlignment="1">
      <alignment horizontal="center" vertical="center"/>
    </xf>
    <xf numFmtId="165" fontId="15" fillId="3" borderId="0" xfId="0" applyNumberFormat="1" applyFont="1" applyFill="1" applyAlignment="1">
      <alignment horizontal="center" vertical="center"/>
    </xf>
    <xf numFmtId="165" fontId="15" fillId="3" borderId="0" xfId="1" applyNumberFormat="1" applyFont="1" applyFill="1" applyBorder="1" applyAlignment="1" applyProtection="1">
      <alignment horizontal="center" vertical="center"/>
    </xf>
    <xf numFmtId="165" fontId="28" fillId="3" borderId="0" xfId="1" applyNumberFormat="1" applyFont="1" applyFill="1" applyBorder="1" applyAlignment="1" applyProtection="1">
      <alignment horizontal="center" vertical="center"/>
    </xf>
    <xf numFmtId="165" fontId="33" fillId="4" borderId="11" xfId="0" applyNumberFormat="1" applyFont="1" applyFill="1" applyBorder="1" applyAlignment="1">
      <alignment horizontal="center" vertical="center"/>
    </xf>
    <xf numFmtId="165" fontId="33" fillId="3" borderId="11" xfId="1" applyNumberFormat="1" applyFont="1" applyFill="1" applyBorder="1" applyAlignment="1" applyProtection="1">
      <alignment horizontal="center" vertical="center"/>
    </xf>
    <xf numFmtId="0" fontId="8" fillId="3" borderId="6" xfId="0" applyFont="1" applyFill="1" applyBorder="1" applyAlignment="1">
      <alignment vertical="top"/>
    </xf>
    <xf numFmtId="0" fontId="4" fillId="3" borderId="0" xfId="0" applyFont="1" applyFill="1" applyAlignment="1">
      <alignment horizontal="left" vertical="center" wrapText="1"/>
    </xf>
    <xf numFmtId="0" fontId="4" fillId="0" borderId="6" xfId="0" applyFont="1" applyBorder="1" applyAlignment="1">
      <alignment horizontal="left" indent="1"/>
    </xf>
    <xf numFmtId="0" fontId="25" fillId="7" borderId="4" xfId="10" applyFont="1" applyFill="1" applyBorder="1" applyAlignment="1">
      <alignment vertical="center"/>
    </xf>
    <xf numFmtId="0" fontId="25" fillId="7" borderId="4" xfId="10" applyFont="1" applyFill="1" applyBorder="1" applyAlignment="1">
      <alignment horizontal="left" vertical="center"/>
    </xf>
    <xf numFmtId="0" fontId="25" fillId="7" borderId="17" xfId="10" applyFont="1" applyFill="1" applyBorder="1" applyAlignment="1">
      <alignment vertical="center"/>
    </xf>
    <xf numFmtId="0" fontId="22" fillId="7" borderId="17" xfId="10" applyFont="1" applyFill="1" applyBorder="1" applyAlignment="1">
      <alignment vertical="center"/>
    </xf>
    <xf numFmtId="0" fontId="24" fillId="7" borderId="17" xfId="10" applyFont="1" applyFill="1" applyBorder="1" applyAlignment="1">
      <alignment horizontal="left" vertical="center"/>
    </xf>
    <xf numFmtId="0" fontId="25" fillId="7" borderId="16" xfId="10" applyFont="1" applyFill="1" applyBorder="1" applyAlignment="1">
      <alignment horizontal="left" vertical="center"/>
    </xf>
    <xf numFmtId="164" fontId="25" fillId="7" borderId="18" xfId="8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4" fillId="3" borderId="0" xfId="0" applyFont="1" applyFill="1" applyAlignment="1">
      <alignment vertical="center" wrapText="1"/>
    </xf>
    <xf numFmtId="0" fontId="12" fillId="3" borderId="0" xfId="0" applyFont="1" applyFill="1" applyAlignment="1">
      <alignment horizontal="left" vertical="center"/>
    </xf>
    <xf numFmtId="0" fontId="11" fillId="3" borderId="0" xfId="0" applyFont="1" applyFill="1" applyAlignment="1">
      <alignment wrapText="1"/>
    </xf>
    <xf numFmtId="0" fontId="12" fillId="3" borderId="0" xfId="0" applyFont="1" applyFill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36" fillId="0" borderId="46" xfId="0" applyFont="1" applyBorder="1" applyAlignment="1">
      <alignment horizontal="center" vertical="center"/>
    </xf>
    <xf numFmtId="0" fontId="36" fillId="0" borderId="48" xfId="0" applyFont="1" applyBorder="1" applyAlignment="1">
      <alignment horizontal="center" vertical="center"/>
    </xf>
    <xf numFmtId="0" fontId="36" fillId="0" borderId="50" xfId="0" applyFont="1" applyBorder="1" applyAlignment="1">
      <alignment horizontal="center" vertical="center"/>
    </xf>
    <xf numFmtId="0" fontId="36" fillId="0" borderId="51" xfId="0" applyFont="1" applyBorder="1" applyAlignment="1">
      <alignment horizontal="center" vertical="center"/>
    </xf>
    <xf numFmtId="0" fontId="36" fillId="0" borderId="52" xfId="0" applyFont="1" applyBorder="1" applyAlignment="1">
      <alignment vertical="center"/>
    </xf>
    <xf numFmtId="0" fontId="11" fillId="3" borderId="6" xfId="0" applyFont="1" applyFill="1" applyBorder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5" fillId="0" borderId="53" xfId="0" applyFont="1" applyBorder="1" applyAlignment="1">
      <alignment horizontal="center"/>
    </xf>
    <xf numFmtId="0" fontId="5" fillId="0" borderId="47" xfId="0" applyFont="1" applyBorder="1"/>
    <xf numFmtId="0" fontId="5" fillId="0" borderId="47" xfId="0" applyFont="1" applyBorder="1" applyAlignment="1">
      <alignment horizontal="center"/>
    </xf>
    <xf numFmtId="0" fontId="5" fillId="0" borderId="54" xfId="0" applyFont="1" applyBorder="1" applyAlignment="1">
      <alignment horizontal="center"/>
    </xf>
    <xf numFmtId="0" fontId="5" fillId="0" borderId="49" xfId="0" applyFont="1" applyBorder="1"/>
    <xf numFmtId="0" fontId="5" fillId="0" borderId="4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4" xfId="0" applyFont="1" applyBorder="1"/>
    <xf numFmtId="0" fontId="5" fillId="0" borderId="34" xfId="0" applyFont="1" applyBorder="1" applyAlignment="1">
      <alignment horizontal="center"/>
    </xf>
    <xf numFmtId="0" fontId="4" fillId="3" borderId="6" xfId="0" applyFont="1" applyFill="1" applyBorder="1"/>
    <xf numFmtId="0" fontId="4" fillId="3" borderId="0" xfId="0" applyFont="1" applyFill="1" applyAlignment="1">
      <alignment wrapText="1"/>
    </xf>
    <xf numFmtId="0" fontId="0" fillId="3" borderId="0" xfId="0" applyFill="1"/>
    <xf numFmtId="0" fontId="5" fillId="3" borderId="0" xfId="0" applyFont="1" applyFill="1" applyAlignment="1">
      <alignment horizontal="left"/>
    </xf>
    <xf numFmtId="0" fontId="5" fillId="3" borderId="8" xfId="0" applyFont="1" applyFill="1" applyBorder="1" applyAlignment="1">
      <alignment horizontal="left"/>
    </xf>
    <xf numFmtId="0" fontId="4" fillId="3" borderId="0" xfId="0" applyFont="1" applyFill="1" applyAlignment="1">
      <alignment horizontal="left" wrapText="1"/>
    </xf>
    <xf numFmtId="0" fontId="11" fillId="3" borderId="6" xfId="0" applyFont="1" applyFill="1" applyBorder="1" applyAlignment="1">
      <alignment wrapText="1"/>
    </xf>
    <xf numFmtId="0" fontId="13" fillId="3" borderId="0" xfId="4" quotePrefix="1" applyFont="1" applyFill="1" applyBorder="1" applyAlignment="1"/>
    <xf numFmtId="0" fontId="11" fillId="3" borderId="0" xfId="0" applyFont="1" applyFill="1" applyAlignment="1">
      <alignment horizontal="left" wrapText="1"/>
    </xf>
    <xf numFmtId="164" fontId="30" fillId="7" borderId="12" xfId="8" applyFont="1" applyFill="1" applyBorder="1" applyAlignment="1">
      <alignment vertical="center"/>
    </xf>
    <xf numFmtId="0" fontId="36" fillId="0" borderId="33" xfId="0" applyFont="1" applyBorder="1" applyAlignment="1">
      <alignment vertical="center"/>
    </xf>
    <xf numFmtId="0" fontId="36" fillId="0" borderId="32" xfId="0" applyFont="1" applyBorder="1" applyAlignment="1">
      <alignment vertical="center"/>
    </xf>
    <xf numFmtId="0" fontId="36" fillId="0" borderId="35" xfId="0" applyFont="1" applyBorder="1" applyAlignment="1">
      <alignment vertical="center"/>
    </xf>
    <xf numFmtId="0" fontId="5" fillId="4" borderId="15" xfId="0" applyFont="1" applyFill="1" applyBorder="1" applyAlignment="1">
      <alignment horizontal="center" vertical="center"/>
    </xf>
    <xf numFmtId="0" fontId="37" fillId="0" borderId="0" xfId="0" applyFont="1" applyAlignment="1">
      <alignment vertical="center" wrapText="1"/>
    </xf>
    <xf numFmtId="0" fontId="38" fillId="0" borderId="3" xfId="0" applyFont="1" applyBorder="1" applyAlignment="1">
      <alignment vertical="center" wrapText="1"/>
    </xf>
    <xf numFmtId="0" fontId="38" fillId="0" borderId="3" xfId="0" applyFont="1" applyBorder="1" applyAlignment="1">
      <alignment horizontal="center" vertical="center" wrapText="1"/>
    </xf>
    <xf numFmtId="0" fontId="37" fillId="0" borderId="58" xfId="0" applyFont="1" applyBorder="1" applyAlignment="1">
      <alignment vertical="center" wrapText="1"/>
    </xf>
    <xf numFmtId="0" fontId="37" fillId="0" borderId="59" xfId="0" applyFont="1" applyBorder="1" applyAlignment="1">
      <alignment vertical="center" wrapText="1"/>
    </xf>
    <xf numFmtId="14" fontId="38" fillId="0" borderId="3" xfId="0" applyNumberFormat="1" applyFont="1" applyBorder="1" applyAlignment="1">
      <alignment horizontal="center" vertical="center" wrapText="1"/>
    </xf>
    <xf numFmtId="0" fontId="37" fillId="0" borderId="60" xfId="0" applyFont="1" applyBorder="1" applyAlignment="1">
      <alignment vertical="center" wrapText="1"/>
    </xf>
    <xf numFmtId="0" fontId="37" fillId="0" borderId="19" xfId="0" applyFont="1" applyBorder="1" applyAlignment="1">
      <alignment vertical="center" wrapText="1"/>
    </xf>
    <xf numFmtId="0" fontId="38" fillId="0" borderId="0" xfId="0" applyFont="1" applyAlignment="1">
      <alignment horizontal="center" vertical="center" wrapText="1"/>
    </xf>
    <xf numFmtId="14" fontId="38" fillId="0" borderId="0" xfId="0" applyNumberFormat="1" applyFont="1" applyAlignment="1">
      <alignment horizontal="center" vertical="center" wrapText="1"/>
    </xf>
    <xf numFmtId="14" fontId="24" fillId="7" borderId="17" xfId="10" applyNumberFormat="1" applyFont="1" applyFill="1" applyBorder="1" applyAlignment="1">
      <alignment horizontal="center" vertical="center"/>
    </xf>
    <xf numFmtId="0" fontId="17" fillId="0" borderId="2" xfId="10" applyFont="1" applyBorder="1" applyAlignment="1">
      <alignment vertical="center"/>
    </xf>
    <xf numFmtId="0" fontId="16" fillId="9" borderId="13" xfId="9" applyFont="1" applyFill="1" applyBorder="1" applyAlignment="1">
      <alignment horizontal="center" vertical="center" wrapText="1"/>
    </xf>
    <xf numFmtId="17" fontId="16" fillId="9" borderId="13" xfId="9" applyNumberFormat="1" applyFont="1" applyFill="1" applyBorder="1" applyAlignment="1">
      <alignment horizontal="center" vertical="center" wrapText="1"/>
    </xf>
    <xf numFmtId="0" fontId="16" fillId="9" borderId="16" xfId="0" applyFont="1" applyFill="1" applyBorder="1" applyAlignment="1">
      <alignment horizontal="center" vertical="center" wrapText="1"/>
    </xf>
    <xf numFmtId="0" fontId="16" fillId="9" borderId="11" xfId="0" applyFont="1" applyFill="1" applyBorder="1" applyAlignment="1">
      <alignment horizontal="center" vertical="center" wrapText="1"/>
    </xf>
    <xf numFmtId="0" fontId="16" fillId="9" borderId="13" xfId="0" applyFont="1" applyFill="1" applyBorder="1" applyAlignment="1">
      <alignment horizontal="left" indent="1"/>
    </xf>
    <xf numFmtId="0" fontId="16" fillId="9" borderId="11" xfId="0" applyFont="1" applyFill="1" applyBorder="1" applyAlignment="1">
      <alignment horizontal="left" indent="1"/>
    </xf>
    <xf numFmtId="0" fontId="16" fillId="9" borderId="15" xfId="0" applyFont="1" applyFill="1" applyBorder="1" applyAlignment="1">
      <alignment horizontal="left" indent="1"/>
    </xf>
    <xf numFmtId="0" fontId="16" fillId="9" borderId="23" xfId="0" applyFont="1" applyFill="1" applyBorder="1" applyAlignment="1">
      <alignment horizontal="center" vertical="center"/>
    </xf>
    <xf numFmtId="0" fontId="16" fillId="9" borderId="21" xfId="0" applyFont="1" applyFill="1" applyBorder="1" applyAlignment="1">
      <alignment horizontal="center" vertical="center"/>
    </xf>
    <xf numFmtId="0" fontId="16" fillId="9" borderId="4" xfId="0" applyFont="1" applyFill="1" applyBorder="1" applyAlignment="1">
      <alignment horizontal="center" vertical="center" wrapText="1"/>
    </xf>
    <xf numFmtId="0" fontId="16" fillId="9" borderId="2" xfId="0" applyFont="1" applyFill="1" applyBorder="1" applyAlignment="1">
      <alignment horizontal="center" vertical="center" wrapText="1"/>
    </xf>
    <xf numFmtId="43" fontId="16" fillId="9" borderId="2" xfId="1" applyFont="1" applyFill="1" applyBorder="1" applyAlignment="1" applyProtection="1">
      <alignment horizontal="center" vertical="center" wrapText="1"/>
    </xf>
    <xf numFmtId="43" fontId="16" fillId="9" borderId="5" xfId="1" applyFont="1" applyFill="1" applyBorder="1" applyAlignment="1" applyProtection="1">
      <alignment horizontal="center" vertical="center" wrapText="1"/>
    </xf>
    <xf numFmtId="0" fontId="16" fillId="9" borderId="16" xfId="0" applyFont="1" applyFill="1" applyBorder="1" applyAlignment="1">
      <alignment horizontal="center" vertical="center"/>
    </xf>
    <xf numFmtId="0" fontId="16" fillId="9" borderId="11" xfId="0" applyFont="1" applyFill="1" applyBorder="1" applyAlignment="1">
      <alignment horizontal="center" vertical="center"/>
    </xf>
    <xf numFmtId="0" fontId="16" fillId="9" borderId="12" xfId="0" applyFont="1" applyFill="1" applyBorder="1" applyAlignment="1">
      <alignment horizontal="center" vertical="center"/>
    </xf>
    <xf numFmtId="0" fontId="16" fillId="9" borderId="17" xfId="0" applyFont="1" applyFill="1" applyBorder="1" applyAlignment="1">
      <alignment horizontal="center" vertical="center"/>
    </xf>
    <xf numFmtId="43" fontId="16" fillId="9" borderId="11" xfId="1" applyFont="1" applyFill="1" applyBorder="1" applyAlignment="1" applyProtection="1">
      <alignment horizontal="center" vertical="center"/>
    </xf>
    <xf numFmtId="0" fontId="16" fillId="9" borderId="17" xfId="0" applyFont="1" applyFill="1" applyBorder="1" applyAlignment="1">
      <alignment horizontal="center" vertical="center" wrapText="1"/>
    </xf>
    <xf numFmtId="0" fontId="16" fillId="9" borderId="13" xfId="0" applyFont="1" applyFill="1" applyBorder="1" applyAlignment="1">
      <alignment horizontal="center" vertical="center"/>
    </xf>
    <xf numFmtId="0" fontId="39" fillId="0" borderId="19" xfId="0" applyFont="1" applyBorder="1" applyAlignment="1">
      <alignment horizontal="center" vertical="center" wrapText="1"/>
    </xf>
    <xf numFmtId="14" fontId="39" fillId="0" borderId="19" xfId="0" applyNumberFormat="1" applyFont="1" applyBorder="1" applyAlignment="1">
      <alignment horizontal="center" vertical="center" wrapText="1"/>
    </xf>
    <xf numFmtId="0" fontId="39" fillId="0" borderId="61" xfId="0" applyFont="1" applyBorder="1" applyAlignment="1">
      <alignment horizontal="right" vertical="center" wrapText="1"/>
    </xf>
    <xf numFmtId="0" fontId="22" fillId="3" borderId="4" xfId="0" applyFont="1" applyFill="1" applyBorder="1" applyAlignment="1">
      <alignment horizontal="left"/>
    </xf>
    <xf numFmtId="0" fontId="22" fillId="3" borderId="2" xfId="0" applyFont="1" applyFill="1" applyBorder="1" applyAlignment="1">
      <alignment horizontal="left"/>
    </xf>
    <xf numFmtId="0" fontId="22" fillId="3" borderId="27" xfId="0" applyFont="1" applyFill="1" applyBorder="1" applyAlignment="1">
      <alignment horizontal="left"/>
    </xf>
    <xf numFmtId="0" fontId="24" fillId="3" borderId="6" xfId="0" applyFont="1" applyFill="1" applyBorder="1" applyAlignment="1">
      <alignment horizontal="left"/>
    </xf>
    <xf numFmtId="0" fontId="24" fillId="3" borderId="0" xfId="0" applyFont="1" applyFill="1" applyAlignment="1">
      <alignment horizontal="left"/>
    </xf>
    <xf numFmtId="0" fontId="24" fillId="3" borderId="28" xfId="0" applyFont="1" applyFill="1" applyBorder="1" applyAlignment="1">
      <alignment horizontal="left"/>
    </xf>
    <xf numFmtId="0" fontId="24" fillId="3" borderId="1" xfId="0" applyFont="1" applyFill="1" applyBorder="1" applyAlignment="1">
      <alignment horizontal="left"/>
    </xf>
    <xf numFmtId="0" fontId="37" fillId="0" borderId="3" xfId="0" applyFont="1" applyBorder="1" applyAlignment="1">
      <alignment horizontal="center" vertical="center" wrapText="1"/>
    </xf>
    <xf numFmtId="0" fontId="24" fillId="7" borderId="1" xfId="10" applyFont="1" applyFill="1" applyBorder="1" applyAlignment="1">
      <alignment horizontal="left" vertical="center" indent="12"/>
    </xf>
    <xf numFmtId="0" fontId="16" fillId="9" borderId="6" xfId="0" applyFont="1" applyFill="1" applyBorder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0" fontId="16" fillId="9" borderId="8" xfId="0" applyFont="1" applyFill="1" applyBorder="1" applyAlignment="1">
      <alignment horizontal="center" vertical="center"/>
    </xf>
    <xf numFmtId="0" fontId="29" fillId="3" borderId="17" xfId="10" applyFont="1" applyFill="1" applyBorder="1" applyAlignment="1">
      <alignment horizontal="center" vertical="center"/>
    </xf>
    <xf numFmtId="0" fontId="29" fillId="3" borderId="12" xfId="10" applyFont="1" applyFill="1" applyBorder="1" applyAlignment="1">
      <alignment horizontal="center" vertical="center"/>
    </xf>
    <xf numFmtId="0" fontId="24" fillId="7" borderId="17" xfId="10" applyFont="1" applyFill="1" applyBorder="1" applyAlignment="1">
      <alignment horizontal="center" vertical="center"/>
    </xf>
    <xf numFmtId="0" fontId="24" fillId="7" borderId="29" xfId="1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left" vertical="center" wrapText="1" indent="1"/>
    </xf>
    <xf numFmtId="0" fontId="20" fillId="0" borderId="0" xfId="0" applyFont="1" applyAlignment="1">
      <alignment horizontal="left" vertical="center" wrapText="1" indent="1"/>
    </xf>
    <xf numFmtId="0" fontId="16" fillId="4" borderId="6" xfId="0" applyFont="1" applyFill="1" applyBorder="1" applyAlignment="1">
      <alignment horizontal="left" vertical="center" wrapText="1" indent="1"/>
    </xf>
    <xf numFmtId="0" fontId="16" fillId="4" borderId="0" xfId="0" applyFont="1" applyFill="1" applyAlignment="1">
      <alignment horizontal="left" vertical="center" wrapText="1" indent="1"/>
    </xf>
    <xf numFmtId="0" fontId="20" fillId="0" borderId="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6" fillId="9" borderId="16" xfId="0" applyFont="1" applyFill="1" applyBorder="1" applyAlignment="1">
      <alignment horizontal="center" vertical="center" wrapText="1"/>
    </xf>
    <xf numFmtId="0" fontId="16" fillId="9" borderId="12" xfId="0" applyFont="1" applyFill="1" applyBorder="1" applyAlignment="1">
      <alignment horizontal="center" vertical="center" wrapText="1"/>
    </xf>
    <xf numFmtId="0" fontId="5" fillId="0" borderId="36" xfId="9" applyFont="1" applyBorder="1" applyAlignment="1" applyProtection="1">
      <alignment horizontal="center" vertical="center"/>
      <protection locked="0"/>
    </xf>
    <xf numFmtId="0" fontId="5" fillId="0" borderId="37" xfId="9" applyFont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>
      <alignment horizontal="left" wrapText="1"/>
    </xf>
    <xf numFmtId="0" fontId="5" fillId="3" borderId="0" xfId="0" applyFont="1" applyFill="1" applyAlignment="1">
      <alignment horizontal="left" wrapText="1"/>
    </xf>
    <xf numFmtId="0" fontId="29" fillId="0" borderId="17" xfId="10" applyFont="1" applyBorder="1" applyAlignment="1">
      <alignment horizontal="center" vertical="center"/>
    </xf>
    <xf numFmtId="0" fontId="29" fillId="0" borderId="12" xfId="10" applyFont="1" applyBorder="1" applyAlignment="1">
      <alignment horizontal="center" vertical="center"/>
    </xf>
    <xf numFmtId="0" fontId="24" fillId="7" borderId="1" xfId="10" applyFont="1" applyFill="1" applyBorder="1" applyAlignment="1">
      <alignment horizontal="left" vertical="center"/>
    </xf>
    <xf numFmtId="0" fontId="16" fillId="9" borderId="4" xfId="0" applyFont="1" applyFill="1" applyBorder="1" applyAlignment="1">
      <alignment horizontal="center" vertical="center"/>
    </xf>
    <xf numFmtId="0" fontId="16" fillId="9" borderId="2" xfId="0" applyFont="1" applyFill="1" applyBorder="1" applyAlignment="1">
      <alignment horizontal="center" vertical="center"/>
    </xf>
    <xf numFmtId="0" fontId="16" fillId="9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9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24" fillId="7" borderId="1" xfId="1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wrapText="1" indent="1"/>
    </xf>
    <xf numFmtId="0" fontId="5" fillId="3" borderId="2" xfId="0" applyFont="1" applyFill="1" applyBorder="1" applyAlignment="1">
      <alignment horizontal="left" vertical="center" wrapText="1" indent="1"/>
    </xf>
    <xf numFmtId="0" fontId="5" fillId="3" borderId="5" xfId="0" applyFont="1" applyFill="1" applyBorder="1" applyAlignment="1">
      <alignment horizontal="left" vertical="center" wrapText="1" indent="1"/>
    </xf>
    <xf numFmtId="0" fontId="5" fillId="3" borderId="6" xfId="0" applyFont="1" applyFill="1" applyBorder="1" applyAlignment="1">
      <alignment horizontal="left" vertical="center" wrapText="1" indent="1"/>
    </xf>
    <xf numFmtId="0" fontId="5" fillId="3" borderId="0" xfId="0" applyFont="1" applyFill="1" applyAlignment="1">
      <alignment horizontal="left" vertical="center" wrapText="1" indent="1"/>
    </xf>
    <xf numFmtId="0" fontId="5" fillId="3" borderId="8" xfId="0" applyFont="1" applyFill="1" applyBorder="1" applyAlignment="1">
      <alignment horizontal="left" vertical="center" wrapText="1" indent="1"/>
    </xf>
    <xf numFmtId="0" fontId="5" fillId="3" borderId="6" xfId="0" applyFont="1" applyFill="1" applyBorder="1" applyAlignment="1">
      <alignment horizontal="left" vertical="top" wrapText="1" indent="1"/>
    </xf>
    <xf numFmtId="0" fontId="5" fillId="3" borderId="0" xfId="0" applyFont="1" applyFill="1" applyAlignment="1">
      <alignment horizontal="left" vertical="top" wrapText="1" indent="1"/>
    </xf>
    <xf numFmtId="0" fontId="5" fillId="3" borderId="8" xfId="0" applyFont="1" applyFill="1" applyBorder="1" applyAlignment="1">
      <alignment horizontal="left" vertical="top" wrapText="1" indent="1"/>
    </xf>
    <xf numFmtId="0" fontId="16" fillId="3" borderId="6" xfId="0" applyFont="1" applyFill="1" applyBorder="1" applyAlignment="1">
      <alignment horizontal="left" vertical="center"/>
    </xf>
    <xf numFmtId="0" fontId="16" fillId="3" borderId="0" xfId="0" applyFont="1" applyFill="1" applyAlignment="1">
      <alignment horizontal="left" vertical="center"/>
    </xf>
    <xf numFmtId="0" fontId="16" fillId="3" borderId="8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6" fillId="9" borderId="17" xfId="0" applyFont="1" applyFill="1" applyBorder="1" applyAlignment="1">
      <alignment horizontal="center" vertical="center"/>
    </xf>
    <xf numFmtId="0" fontId="16" fillId="9" borderId="12" xfId="0" applyFont="1" applyFill="1" applyBorder="1" applyAlignment="1">
      <alignment horizontal="center" vertical="center"/>
    </xf>
    <xf numFmtId="0" fontId="16" fillId="9" borderId="16" xfId="0" applyFont="1" applyFill="1" applyBorder="1" applyAlignment="1">
      <alignment horizontal="left"/>
    </xf>
    <xf numFmtId="0" fontId="16" fillId="9" borderId="17" xfId="0" applyFont="1" applyFill="1" applyBorder="1" applyAlignment="1">
      <alignment horizontal="left"/>
    </xf>
    <xf numFmtId="0" fontId="16" fillId="9" borderId="12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3" borderId="9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6" fillId="9" borderId="4" xfId="0" applyFont="1" applyFill="1" applyBorder="1" applyAlignment="1">
      <alignment horizontal="left" vertical="center"/>
    </xf>
    <xf numFmtId="0" fontId="16" fillId="9" borderId="2" xfId="0" applyFont="1" applyFill="1" applyBorder="1" applyAlignment="1">
      <alignment horizontal="left" vertical="center"/>
    </xf>
    <xf numFmtId="0" fontId="16" fillId="9" borderId="5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25" fillId="7" borderId="18" xfId="10" applyFont="1" applyFill="1" applyBorder="1" applyAlignment="1">
      <alignment horizontal="center" vertical="center"/>
    </xf>
    <xf numFmtId="0" fontId="25" fillId="7" borderId="17" xfId="10" applyFont="1" applyFill="1" applyBorder="1" applyAlignment="1">
      <alignment horizontal="center" vertical="center"/>
    </xf>
    <xf numFmtId="9" fontId="4" fillId="3" borderId="16" xfId="3" applyFont="1" applyFill="1" applyBorder="1" applyAlignment="1">
      <alignment horizontal="center"/>
    </xf>
    <xf numFmtId="9" fontId="4" fillId="3" borderId="12" xfId="3" applyFont="1" applyFill="1" applyBorder="1" applyAlignment="1">
      <alignment horizontal="center"/>
    </xf>
    <xf numFmtId="164" fontId="25" fillId="7" borderId="18" xfId="8" applyFont="1" applyFill="1" applyBorder="1" applyAlignment="1">
      <alignment horizontal="center" vertical="center"/>
    </xf>
    <xf numFmtId="164" fontId="25" fillId="7" borderId="17" xfId="8" applyFont="1" applyFill="1" applyBorder="1" applyAlignment="1">
      <alignment horizontal="center" vertical="center"/>
    </xf>
    <xf numFmtId="14" fontId="24" fillId="7" borderId="17" xfId="10" applyNumberFormat="1" applyFont="1" applyFill="1" applyBorder="1" applyAlignment="1">
      <alignment horizontal="center" vertical="center"/>
    </xf>
    <xf numFmtId="14" fontId="24" fillId="7" borderId="29" xfId="10" applyNumberFormat="1" applyFont="1" applyFill="1" applyBorder="1" applyAlignment="1">
      <alignment horizontal="center" vertical="center"/>
    </xf>
    <xf numFmtId="165" fontId="4" fillId="3" borderId="16" xfId="0" applyNumberFormat="1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16" fillId="8" borderId="6" xfId="0" applyFont="1" applyFill="1" applyBorder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16" fillId="8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wrapText="1" indent="1"/>
    </xf>
    <xf numFmtId="0" fontId="5" fillId="3" borderId="2" xfId="0" applyFont="1" applyFill="1" applyBorder="1" applyAlignment="1">
      <alignment horizontal="left" wrapText="1" indent="1"/>
    </xf>
    <xf numFmtId="0" fontId="5" fillId="3" borderId="5" xfId="0" applyFont="1" applyFill="1" applyBorder="1" applyAlignment="1">
      <alignment horizontal="left" wrapText="1" indent="1"/>
    </xf>
    <xf numFmtId="0" fontId="12" fillId="3" borderId="6" xfId="0" applyFont="1" applyFill="1" applyBorder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0" fontId="16" fillId="9" borderId="16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17" fillId="3" borderId="4" xfId="10" applyFont="1" applyFill="1" applyBorder="1" applyAlignment="1">
      <alignment horizontal="left" vertical="center" wrapText="1"/>
    </xf>
    <xf numFmtId="0" fontId="17" fillId="3" borderId="2" xfId="10" applyFont="1" applyFill="1" applyBorder="1" applyAlignment="1">
      <alignment horizontal="left" vertical="center" wrapText="1"/>
    </xf>
    <xf numFmtId="0" fontId="17" fillId="3" borderId="5" xfId="10" applyFont="1" applyFill="1" applyBorder="1" applyAlignment="1">
      <alignment horizontal="left" vertical="center" wrapText="1"/>
    </xf>
    <xf numFmtId="0" fontId="17" fillId="3" borderId="9" xfId="10" applyFont="1" applyFill="1" applyBorder="1" applyAlignment="1">
      <alignment horizontal="left" vertical="center" wrapText="1"/>
    </xf>
    <xf numFmtId="0" fontId="17" fillId="3" borderId="1" xfId="10" applyFont="1" applyFill="1" applyBorder="1" applyAlignment="1">
      <alignment horizontal="left" vertical="center" wrapText="1"/>
    </xf>
    <xf numFmtId="0" fontId="17" fillId="3" borderId="10" xfId="10" applyFont="1" applyFill="1" applyBorder="1" applyAlignment="1">
      <alignment horizontal="left" vertical="center" wrapText="1"/>
    </xf>
    <xf numFmtId="0" fontId="16" fillId="9" borderId="17" xfId="0" applyFont="1" applyFill="1" applyBorder="1" applyAlignment="1">
      <alignment horizontal="center" vertical="center" wrapText="1"/>
    </xf>
    <xf numFmtId="0" fontId="11" fillId="3" borderId="55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56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57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6" fillId="9" borderId="16" xfId="10" applyFont="1" applyFill="1" applyBorder="1" applyAlignment="1">
      <alignment horizontal="left" vertical="center"/>
    </xf>
    <xf numFmtId="0" fontId="16" fillId="9" borderId="17" xfId="10" applyFont="1" applyFill="1" applyBorder="1" applyAlignment="1">
      <alignment horizontal="left" vertical="center"/>
    </xf>
    <xf numFmtId="0" fontId="16" fillId="9" borderId="12" xfId="1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 indent="1"/>
    </xf>
    <xf numFmtId="0" fontId="4" fillId="3" borderId="6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25" fillId="7" borderId="12" xfId="10" applyFont="1" applyFill="1" applyBorder="1" applyAlignment="1">
      <alignment horizontal="center" vertical="center"/>
    </xf>
  </cellXfs>
  <cellStyles count="11">
    <cellStyle name="Énfasis6" xfId="7" builtinId="49"/>
    <cellStyle name="Hipervínculo" xfId="4" builtinId="8"/>
    <cellStyle name="Millares" xfId="1" builtinId="3"/>
    <cellStyle name="Millares [0]" xfId="2" builtinId="6"/>
    <cellStyle name="Millares [0] 2" xfId="6" xr:uid="{00000000-0005-0000-0000-000004000000}"/>
    <cellStyle name="Millares 2 3" xfId="8" xr:uid="{00000000-0005-0000-0000-000005000000}"/>
    <cellStyle name="Normal" xfId="0" builtinId="0"/>
    <cellStyle name="Normal 2" xfId="10" xr:uid="{00000000-0005-0000-0000-000007000000}"/>
    <cellStyle name="Normal 3" xfId="9" xr:uid="{00000000-0005-0000-0000-000008000000}"/>
    <cellStyle name="Normal 5" xfId="5" xr:uid="{00000000-0005-0000-0000-00000900000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Pruebas de integridad'!H14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1733550</xdr:colOff>
      <xdr:row>652</xdr:row>
      <xdr:rowOff>133350</xdr:rowOff>
    </xdr:from>
    <xdr:to>
      <xdr:col>1</xdr:col>
      <xdr:colOff>2076450</xdr:colOff>
      <xdr:row>654</xdr:row>
      <xdr:rowOff>76200</xdr:rowOff>
    </xdr:to>
    <xdr:sp macro="" textlink="">
      <xdr:nvSpPr>
        <xdr:cNvPr id="3" name="Rectángul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914525" y="137845800"/>
          <a:ext cx="342900" cy="314325"/>
        </a:xfrm>
        <a:prstGeom prst="rect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1"/>
            <a:t>X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cuments\Jmfarfan%20Assurance\Clientes\Auditool\templates%20wp\Ciclo%20de%20ingresos%20y%20cartera\Muestra%20facturacio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.I.E.%20ISO2000\Desktop\caff\ajustados\3.%20Ingresos%20Operacionales%20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Auditool\Aplicativos%20Auditool\Disponible-1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pbox\Dropbox\AuditX\NUEVA%20HERRAMIENTA\AuditX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"/>
      <sheetName val="Muestreo"/>
      <sheetName val="Tabla"/>
    </sheetNames>
    <sheetDataSet>
      <sheetData sheetId="0" refreshError="1"/>
      <sheetData sheetId="1" refreshError="1"/>
      <sheetData sheetId="2">
        <row r="2">
          <cell r="A2">
            <v>0.5</v>
          </cell>
          <cell r="D2">
            <v>0</v>
          </cell>
        </row>
        <row r="3">
          <cell r="A3">
            <v>0.6</v>
          </cell>
          <cell r="D3">
            <v>0.01</v>
          </cell>
        </row>
        <row r="4">
          <cell r="A4">
            <v>0.7</v>
          </cell>
          <cell r="D4">
            <v>0.02</v>
          </cell>
        </row>
        <row r="5">
          <cell r="A5">
            <v>0.75</v>
          </cell>
          <cell r="D5">
            <v>0.03</v>
          </cell>
        </row>
        <row r="6">
          <cell r="A6">
            <v>0.8</v>
          </cell>
          <cell r="D6">
            <v>0.04</v>
          </cell>
        </row>
        <row r="7">
          <cell r="A7">
            <v>0.85</v>
          </cell>
          <cell r="D7">
            <v>0.05</v>
          </cell>
        </row>
        <row r="8">
          <cell r="A8">
            <v>0.9</v>
          </cell>
          <cell r="D8">
            <v>0.06</v>
          </cell>
        </row>
        <row r="9">
          <cell r="A9">
            <v>0.92</v>
          </cell>
          <cell r="D9">
            <v>7.0000000000000007E-2</v>
          </cell>
        </row>
        <row r="10">
          <cell r="A10">
            <v>0.94</v>
          </cell>
          <cell r="D10">
            <v>0.08</v>
          </cell>
        </row>
        <row r="11">
          <cell r="A11">
            <v>0.95</v>
          </cell>
          <cell r="D11">
            <v>0.09</v>
          </cell>
        </row>
        <row r="12">
          <cell r="A12">
            <v>0.96</v>
          </cell>
          <cell r="D12">
            <v>0.1</v>
          </cell>
        </row>
        <row r="13">
          <cell r="A13">
            <v>0.97</v>
          </cell>
          <cell r="D13">
            <v>0.12</v>
          </cell>
        </row>
        <row r="14">
          <cell r="A14">
            <v>0.98</v>
          </cell>
          <cell r="D14">
            <v>0.14000000000000001</v>
          </cell>
        </row>
        <row r="15">
          <cell r="A15">
            <v>0.99</v>
          </cell>
          <cell r="D15">
            <v>0.16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imientos"/>
      <sheetName val="Analítica"/>
      <sheetName val="Integridad"/>
      <sheetName val="Muestreo integral"/>
      <sheetName val="Consecutivos"/>
      <sheetName val="Roll Forward"/>
      <sheetName val="Corte"/>
      <sheetName val="Controles (diseño y eficacia)"/>
      <sheetName val="Muestra Control Interno"/>
      <sheetName val="Matriz evaluación controles"/>
      <sheetName val="MARGEN BRUTO"/>
    </sheetNames>
    <sheetDataSet>
      <sheetData sheetId="0"/>
      <sheetData sheetId="1"/>
      <sheetData sheetId="2"/>
      <sheetData sheetId="3">
        <row r="56">
          <cell r="B56">
            <v>0.5</v>
          </cell>
          <cell r="F56">
            <v>0</v>
          </cell>
        </row>
        <row r="57">
          <cell r="B57">
            <v>0.6</v>
          </cell>
          <cell r="F57">
            <v>0.01</v>
          </cell>
        </row>
        <row r="58">
          <cell r="B58">
            <v>0.7</v>
          </cell>
          <cell r="F58">
            <v>0.02</v>
          </cell>
        </row>
        <row r="59">
          <cell r="B59">
            <v>0.75</v>
          </cell>
          <cell r="F59">
            <v>0.03</v>
          </cell>
        </row>
        <row r="60">
          <cell r="B60">
            <v>0.8</v>
          </cell>
          <cell r="F60">
            <v>0.04</v>
          </cell>
        </row>
        <row r="61">
          <cell r="B61">
            <v>0.85</v>
          </cell>
          <cell r="F61">
            <v>0.05</v>
          </cell>
        </row>
        <row r="62">
          <cell r="B62">
            <v>0.9</v>
          </cell>
          <cell r="D62">
            <v>1.282</v>
          </cell>
          <cell r="E62">
            <v>1.645</v>
          </cell>
          <cell r="F62">
            <v>0.06</v>
          </cell>
        </row>
        <row r="63">
          <cell r="B63">
            <v>0.92</v>
          </cell>
          <cell r="D63">
            <v>1.405</v>
          </cell>
          <cell r="E63">
            <v>1.7509999999999999</v>
          </cell>
          <cell r="F63">
            <v>7.0000000000000007E-2</v>
          </cell>
        </row>
        <row r="64">
          <cell r="B64">
            <v>0.94</v>
          </cell>
          <cell r="D64">
            <v>1.5549999999999999</v>
          </cell>
          <cell r="E64">
            <v>1.881</v>
          </cell>
          <cell r="F64">
            <v>0.08</v>
          </cell>
        </row>
        <row r="65">
          <cell r="B65">
            <v>0.95</v>
          </cell>
          <cell r="D65">
            <v>1.645</v>
          </cell>
          <cell r="E65">
            <v>1.96</v>
          </cell>
          <cell r="F65">
            <v>0.09</v>
          </cell>
        </row>
        <row r="66">
          <cell r="B66">
            <v>0.96</v>
          </cell>
          <cell r="D66">
            <v>1.7509999999999999</v>
          </cell>
          <cell r="E66">
            <v>2.0539999999999998</v>
          </cell>
          <cell r="F66">
            <v>0.1</v>
          </cell>
        </row>
        <row r="67">
          <cell r="B67">
            <v>0.97</v>
          </cell>
          <cell r="D67">
            <v>1.881</v>
          </cell>
          <cell r="E67">
            <v>2.17</v>
          </cell>
          <cell r="F67">
            <v>0.12</v>
          </cell>
        </row>
        <row r="68">
          <cell r="B68">
            <v>0.98</v>
          </cell>
          <cell r="D68">
            <v>2.0539999999999998</v>
          </cell>
          <cell r="E68">
            <v>2.3260000000000001</v>
          </cell>
          <cell r="F68">
            <v>0.14000000000000001</v>
          </cell>
        </row>
        <row r="69">
          <cell r="B69">
            <v>0.99</v>
          </cell>
          <cell r="D69">
            <v>2.327</v>
          </cell>
          <cell r="E69">
            <v>2.5760000000000001</v>
          </cell>
          <cell r="F69">
            <v>0.16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"/>
      <sheetName val="Arqueo de Caja Menor"/>
      <sheetName val="Arqueo de Caja General"/>
      <sheetName val="Monedas y Comprobantes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Argentina</v>
          </cell>
        </row>
        <row r="3">
          <cell r="A3" t="str">
            <v>Bolivia</v>
          </cell>
        </row>
        <row r="4">
          <cell r="A4" t="str">
            <v>Chile</v>
          </cell>
        </row>
        <row r="5">
          <cell r="A5" t="str">
            <v>Colombia</v>
          </cell>
        </row>
        <row r="6">
          <cell r="A6" t="str">
            <v>Costa Rica</v>
          </cell>
        </row>
        <row r="7">
          <cell r="A7" t="str">
            <v>Ecuador</v>
          </cell>
        </row>
        <row r="8">
          <cell r="A8" t="str">
            <v>El Salvador</v>
          </cell>
        </row>
        <row r="9">
          <cell r="A9" t="str">
            <v>España</v>
          </cell>
        </row>
        <row r="10">
          <cell r="A10" t="str">
            <v>Guatemala</v>
          </cell>
        </row>
        <row r="11">
          <cell r="A11" t="str">
            <v>Guinea Ecuatorial</v>
          </cell>
        </row>
        <row r="12">
          <cell r="A12" t="str">
            <v>México</v>
          </cell>
        </row>
        <row r="13">
          <cell r="A13" t="str">
            <v>Nicaragua</v>
          </cell>
        </row>
        <row r="14">
          <cell r="A14" t="str">
            <v>Panamá</v>
          </cell>
        </row>
        <row r="15">
          <cell r="A15" t="str">
            <v>Paraguay</v>
          </cell>
        </row>
        <row r="16">
          <cell r="A16" t="str">
            <v>Perú</v>
          </cell>
        </row>
        <row r="17">
          <cell r="A17" t="str">
            <v>Portugal</v>
          </cell>
        </row>
        <row r="18">
          <cell r="A18" t="str">
            <v>República Dominicana</v>
          </cell>
        </row>
        <row r="19">
          <cell r="A19" t="str">
            <v>Uruguay</v>
          </cell>
        </row>
        <row r="20">
          <cell r="A20" t="str">
            <v>Venezuela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envenida"/>
      <sheetName val="Sesión de Cierre"/>
      <sheetName val="Revisión Control de Calidad"/>
      <sheetName val="Hechos Posteriores"/>
      <sheetName val="Empresa en Funcionamiento"/>
      <sheetName val="Cedula Dif No Corregida"/>
      <sheetName val="Cedula Dif Corregidas"/>
      <sheetName val="Cedula Omisiones en Present."/>
      <sheetName val="Documento de Conclusión"/>
      <sheetName val="Anexo I- Conclusión"/>
      <sheetName val="Listado de Verif. Auditoria"/>
      <sheetName val="Balance para Sumarias"/>
      <sheetName val="Indice"/>
      <sheetName val="DD-05"/>
      <sheetName val="DD-06"/>
      <sheetName val="DD-07"/>
      <sheetName val="DE-01 Depreciacion PPE"/>
      <sheetName val="DE-02 Entradas y Bajas de PPE"/>
      <sheetName val="DE-03"/>
      <sheetName val="DE-04"/>
      <sheetName val="DF-01 Amortizacion Intangibles"/>
      <sheetName val="DF-02"/>
      <sheetName val="DF-03"/>
      <sheetName val="DG-01 Impuesto Diferido"/>
      <sheetName val="DH-01"/>
      <sheetName val="DH-02"/>
      <sheetName val="DI-01 Conciliacion Bancaria"/>
      <sheetName val="DI-02"/>
      <sheetName val="DI-03"/>
      <sheetName val="DJ-01 Seleccion de Proveedores"/>
      <sheetName val="DJ-02 Confirmación Proveedores"/>
      <sheetName val="DJ-03"/>
      <sheetName val="DJ-04"/>
      <sheetName val="DK-01 Seleccion Ctas por Pagar"/>
      <sheetName val="DK-02 Confirmación Ctas por Pag"/>
      <sheetName val="DK-03 Ctas por Pagar S. Social"/>
      <sheetName val="DK-04"/>
      <sheetName val="DK-05"/>
      <sheetName val="DL-01 Impuestos"/>
      <sheetName val="DL-02"/>
      <sheetName val="DL-03"/>
      <sheetName val="DM-01 Calculo Global Prestacion"/>
      <sheetName val="DM-02 Calculo de Vacaciones"/>
      <sheetName val="DM-03 Planillas S. Social"/>
      <sheetName val="DM-04 Recalculo Nomina"/>
      <sheetName val="DM-05"/>
      <sheetName val="DM-06"/>
      <sheetName val="DM-07"/>
      <sheetName val="DN-01 Respuesta Abogados"/>
      <sheetName val="DN-02 "/>
      <sheetName val="DN-03"/>
      <sheetName val="DO-01 Impuesto Diferido"/>
      <sheetName val="DP-01"/>
      <sheetName val="DP-02"/>
      <sheetName val="DQ-01 Prima en Colocac. de Acc."/>
      <sheetName val="DQ-02 Estado Cambios en Patrim"/>
      <sheetName val="DQ-03"/>
      <sheetName val="DR-01 Conciliacion Facturacion"/>
      <sheetName val="DR-02 Seleccion de Facturas"/>
      <sheetName val="DR-03 Prueba Documental Factura"/>
      <sheetName val="DR-04 Corte Documental"/>
      <sheetName val="DS-01"/>
      <sheetName val="DS-02"/>
      <sheetName val="DS-03"/>
      <sheetName val="DT-01 Seleccion de Gastos"/>
      <sheetName val="DT-02 Prueba Documental Gastos"/>
      <sheetName val="DT-03"/>
      <sheetName val="DT-04"/>
      <sheetName val="DU-01 Gasto por Impuestos"/>
      <sheetName val="DU-02"/>
      <sheetName val="DV-01"/>
      <sheetName val="DW-01"/>
      <sheetName val="DX-01"/>
      <sheetName val="DY-01"/>
      <sheetName val="DR-05"/>
      <sheetName val="DR-06"/>
      <sheetName val="DZ-Check List Estados Fros"/>
      <sheetName val="Matriz Riesgo de Negocio"/>
      <sheetName val="Balance2"/>
      <sheetName val="M. Transacciones Significativas"/>
      <sheetName val="Sum AI-Valorizaciones"/>
      <sheetName val="Estatus PT Auditoria"/>
      <sheetName val="CA-01 Verificacion Compras "/>
      <sheetName val="CA-02 D.I. Compras"/>
      <sheetName val="CA-03 Evaluación Compras"/>
      <sheetName val="CB-01 Verificación Nomina"/>
      <sheetName val="CB-02 D.I. Nomina"/>
      <sheetName val="CB-03 Evaluación Nómina"/>
      <sheetName val="CC-01 Ventas Ingresos"/>
      <sheetName val="CC-02 D.I. Ingresos"/>
      <sheetName val="CC-03 Evaluación Ingresos"/>
      <sheetName val="CD-01 Verificación Inventarios"/>
      <sheetName val="CD-02 D.I. Inventarios"/>
      <sheetName val="CD-03 Evaluación Inventarios"/>
      <sheetName val="CE-01 Entrevista Produccion"/>
      <sheetName val="CE-02 D.I. Produccion"/>
      <sheetName val="CE-03 Evaluacion Produccion"/>
      <sheetName val="CF-01 Verificación Tesoreria"/>
      <sheetName val="CF-02 D.I. Tesoreria"/>
      <sheetName val="CF-03 Evaluación Tesoreria"/>
      <sheetName val="CG-01 Entrevista Contabilidad"/>
      <sheetName val="CG-02 D.I. Contabilidad"/>
      <sheetName val="CG-03 Evaluacion Contabilidad"/>
      <sheetName val="CP-01 Programa Efectivo"/>
      <sheetName val="CP-02 Programa Ingresos"/>
      <sheetName val="CP-03 Programa Inventarios"/>
      <sheetName val="CP-04 Programa Inversiones"/>
      <sheetName val="CP-05 Programa Activos Fijos"/>
      <sheetName val="CP-06 Programa Intangibles"/>
      <sheetName val="CP-07 Programa Gastos"/>
      <sheetName val="CP-08 Programa Nomina"/>
      <sheetName val="CP-09 Programa Impuestos"/>
      <sheetName val="CP-10 Programa Provisiones"/>
      <sheetName val="CP-11 Programa Estimaciones"/>
      <sheetName val="CP-12 Programa Patrimonio"/>
      <sheetName val="CP-13 Programa Anticipos"/>
      <sheetName val="CP-14 Programa Contingencias"/>
      <sheetName val="DA-07"/>
      <sheetName val="FIN-01 Asuntos Criticos"/>
      <sheetName val="DB-04"/>
      <sheetName val="DC-08"/>
      <sheetName val="DD-08"/>
      <sheetName val="DE-05"/>
      <sheetName val="DF-04"/>
      <sheetName val="DH-03"/>
      <sheetName val="DI-04"/>
      <sheetName val="DJ-05"/>
      <sheetName val="DK-06"/>
      <sheetName val="FIN-02 Revelaciones Contables"/>
      <sheetName val="DL-04"/>
      <sheetName val="DM-08"/>
      <sheetName val="DN-04"/>
      <sheetName val="DP-03"/>
      <sheetName val="DQ-04"/>
      <sheetName val="Mapa de Calor Riesgos Negocio"/>
      <sheetName val="Mapa de Calor Transac. Signific"/>
      <sheetName val="Sum AA- Disponible"/>
      <sheetName val="Sum AB- Inversiones"/>
      <sheetName val="Sum AC- Cuentas por Cobrar"/>
      <sheetName val="Sum AD- Inventarios"/>
      <sheetName val="Sum AE Propiedad Planta y Equip"/>
      <sheetName val="Sum AF- Intangibles"/>
      <sheetName val="Sum AG- Activos Diferidos"/>
      <sheetName val="DR-M Marcas Ingresos"/>
      <sheetName val="DU-M Marcas Gastos"/>
      <sheetName val="Sum AH- Otros Activos"/>
      <sheetName val="Sum BA Obligaciones Financieras"/>
      <sheetName val="Sum BB- Proveedores"/>
      <sheetName val="Sum BC- Cuentas por Pagar"/>
      <sheetName val="Sum BD Impuestos y Contribucion"/>
      <sheetName val="Sum BE- Beneficios a Empleados"/>
      <sheetName val="Sum BF- Pas. Estim. Provisiones"/>
      <sheetName val="Sum BG- Pasivos Diferidos"/>
      <sheetName val="Sum BI- Otros Pasivos"/>
      <sheetName val="Sum CA- Patrimonio"/>
      <sheetName val="Sum DA- Ingresos Operacionales"/>
      <sheetName val="Sum DB Ingresos No Operacionale"/>
      <sheetName val="Sum DC Otros Ingresos"/>
      <sheetName val="Sum EA Gastos de Administracion"/>
      <sheetName val="Sum EB- Gastos de Ventas"/>
      <sheetName val="Sum EC- Gastos Financieros"/>
      <sheetName val="Sum ED- Impuesto de Renta"/>
      <sheetName val="Sum EE- Otros Gastos"/>
      <sheetName val="Sum FA- Costo de Ventas"/>
      <sheetName val="Sum FB- Costos de Produccion"/>
      <sheetName val="Sum FC - Costos de Compras"/>
      <sheetName val="Sum FD - Otros Costos"/>
      <sheetName val="DA-01 Conciliacion Bancaria"/>
      <sheetName val="DA-02 Arquero de Caja"/>
      <sheetName val="DA-03 Corte de Cheques"/>
      <sheetName val="DC-03 Deterioro de Cartera"/>
      <sheetName val="DC-02 Conciliación Cartera"/>
      <sheetName val="MC-01 Tiempo Invertido"/>
      <sheetName val="Muestreo"/>
      <sheetName val="DA-M Marcas Efectivo"/>
      <sheetName val="DB-M Marcas Inversiones"/>
      <sheetName val="DC-M Marcas Deudores"/>
      <sheetName val="DD-M Marcas Inventarios"/>
      <sheetName val="DE-M Marcas PPE"/>
      <sheetName val="DF-M Marcas Intangibles"/>
      <sheetName val="DG-M Marcas Diferidos"/>
      <sheetName val="DI-M Marcas Obligaciones Fras"/>
      <sheetName val="DL-M Marcas Impuestos"/>
      <sheetName val="DK-M Marcas Cuentas por pagar"/>
      <sheetName val="DM-M Marcas Beneficios Emplead"/>
      <sheetName val="DN-M Marcas Provisiones "/>
      <sheetName val="DO-M Marcas Pasivos Diferidos"/>
      <sheetName val="DQ-M Marcas Patrimonio"/>
      <sheetName val="DC-04 Circularizacion Ctas x Co"/>
      <sheetName val="DC-05"/>
      <sheetName val="DC-06"/>
      <sheetName val="DC-07"/>
      <sheetName val="DD-01 Mercancia en Transito"/>
      <sheetName val="DD-02 Toma Fisica Inventario"/>
      <sheetName val="DD-03 Juego de Inventarios"/>
      <sheetName val="DD-04 Valuacion Inventarios VNR"/>
      <sheetName val="DS-04"/>
      <sheetName val="BZ-01 Conclusión Planeación"/>
      <sheetName val="DV-02"/>
      <sheetName val="DW-02"/>
      <sheetName val="DX-02"/>
      <sheetName val="DY-02"/>
      <sheetName val="CA-04 Prueba eficacia compras"/>
      <sheetName val="CB-04 Prueba eficacia nomina"/>
      <sheetName val="CC-04 Prueba Eficacia Ventas"/>
      <sheetName val="CD-04 Prueba eficacia Inventari"/>
      <sheetName val="CE-04 Prueba eficacia Producc."/>
      <sheetName val="CF-04 Prueba Eficacia Tesoreria"/>
      <sheetName val="CG-04 Prueba Eficacia Contab."/>
      <sheetName val="DA-04 Cálculo de Intereses"/>
      <sheetName val="DA-05"/>
      <sheetName val="DA-06"/>
      <sheetName val="DB-01 Arqueo de Inversiones"/>
      <sheetName val="DB-02"/>
      <sheetName val="DB-03"/>
      <sheetName val="BS-01 Evaluación T.I."/>
      <sheetName val="DC-01 Anticipos"/>
      <sheetName val="EEFF- Paquete de Estados Fros"/>
      <sheetName val="BA-00 Comprensión del Trabajo"/>
      <sheetName val="Cronograma Auditoria"/>
      <sheetName val="Sum BH-Ingre recibidos anticip"/>
      <sheetName val="Cuestionario Acept. Cliente"/>
      <sheetName val="Cuestionario Contin. Cliente"/>
      <sheetName val="Verif. Compromisos Equipo"/>
      <sheetName val="AA-04 Acuerdos de Encargo"/>
      <sheetName val="BA-01 Pre Planeación"/>
      <sheetName val="BA-02 Entendimiento Entidad"/>
      <sheetName val="BA-03 Discusión Inicial"/>
      <sheetName val="BA-04 Materialidad"/>
      <sheetName val="BA-05 Resumen de Actas"/>
      <sheetName val="BA-06 Resumen de contratos"/>
      <sheetName val="BA-07 Resumen Correspondencia"/>
      <sheetName val="BA-08-1 Reunion con Gerencia Ge"/>
      <sheetName val="BA-08-2 Reunion Gerencia Adm F."/>
      <sheetName val="BA-08-3 Reunion Gerencia Ventas"/>
      <sheetName val="BA-08-4 Reunion Gerencia Compra"/>
      <sheetName val="BA-08-5 Reunion Geren. Operacio"/>
      <sheetName val="BA-08-6 Reunion Ger. RR-HH"/>
      <sheetName val="BA-08-7 Reunion Ger. Contable"/>
      <sheetName val="BA-09 Resumen de Estatutos"/>
      <sheetName val="BA-10 Uso Trabajo de Terceros"/>
      <sheetName val="BA-10-1 Checklist Aud. Interna"/>
      <sheetName val="BA-10-2 Checklist T.I."/>
      <sheetName val="BA-11 Resp. Riesgos de Fraude"/>
      <sheetName val="BA-11-1 Checklst Fraude"/>
      <sheetName val="BA-12 Cadena de Valor Porter"/>
      <sheetName val="BA-13 Checklist Controles  T.I."/>
      <sheetName val="BB Revisión Analitica Inicial"/>
      <sheetName val="BB-1 Revisión Analítica Inicial"/>
      <sheetName val="Revisión Analítica Precierre"/>
      <sheetName val="DZ-2 Revisión Analítica Cierre"/>
      <sheetName val="Hoja Control"/>
      <sheetName val="NIA 220 Control de Calidad"/>
      <sheetName val="NIA 240 Responsabilid en Aud"/>
      <sheetName val="NIA 250 Disp. Legales"/>
      <sheetName val="NIA 402 Eval. organizaciones"/>
      <sheetName val="NIA 550 Partes Vinculadas"/>
      <sheetName val="NIA 570 Empresa Funcionamiento"/>
      <sheetName val="NIA 610 Auditores Internos"/>
      <sheetName val="NIA 620 Auditor Experto"/>
      <sheetName val="NIA 501 Evidencia Litigios"/>
      <sheetName val="NIA 510 Saldos de Apertura"/>
      <sheetName val="NIA 540 Estimaciones Contables"/>
      <sheetName val="FA-01 PT de Cierre"/>
      <sheetName val="P-AJ Planilla Ajustes"/>
      <sheetName val="Materialidad Precierre"/>
      <sheetName val="Materialidad Cierre"/>
      <sheetName val="P-AZ - Hallazgos"/>
      <sheetName val="BC-1 Checklist C.I Reporte Fin."/>
      <sheetName val="BC-2 Principios Eval. de Riesgo"/>
      <sheetName val="BC-3 Principios Act. de Control"/>
      <sheetName val="BC-4 Principios de Info. y Comu"/>
      <sheetName val="BC-5 Principios de Seguimiento"/>
      <sheetName val="BF- Checklist Plane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>
        <row r="250">
          <cell r="A250" t="str">
            <v>Efectivo y Equivalentes</v>
          </cell>
        </row>
        <row r="251">
          <cell r="A251" t="str">
            <v>Inversiones</v>
          </cell>
        </row>
        <row r="252">
          <cell r="A252" t="str">
            <v>Deudores Comerciales y otras Cuentas por Cobrar</v>
          </cell>
        </row>
        <row r="253">
          <cell r="A253" t="str">
            <v>Inventarios</v>
          </cell>
        </row>
        <row r="254">
          <cell r="A254" t="str">
            <v>Propiedad Planta y Equipo</v>
          </cell>
        </row>
        <row r="255">
          <cell r="A255" t="str">
            <v>Activos Intangibles</v>
          </cell>
        </row>
        <row r="256">
          <cell r="A256" t="str">
            <v>Activos Diferidos</v>
          </cell>
        </row>
        <row r="257">
          <cell r="A257" t="str">
            <v>Valorizaciones</v>
          </cell>
        </row>
        <row r="258">
          <cell r="A258" t="str">
            <v>Otros Activos</v>
          </cell>
        </row>
        <row r="259">
          <cell r="A259" t="str">
            <v>Obligaciones Financieras</v>
          </cell>
        </row>
        <row r="260">
          <cell r="A260" t="str">
            <v>Proveedores</v>
          </cell>
        </row>
        <row r="261">
          <cell r="A261" t="str">
            <v>Cuentas por Pagar Comerciales</v>
          </cell>
        </row>
        <row r="262">
          <cell r="A262" t="str">
            <v>Impuestos y Contribuciones</v>
          </cell>
        </row>
        <row r="263">
          <cell r="A263" t="str">
            <v>Beneficios a Empleados</v>
          </cell>
        </row>
        <row r="264">
          <cell r="A264" t="str">
            <v>Pasivos Estimados y Provisiones</v>
          </cell>
        </row>
        <row r="265">
          <cell r="A265" t="str">
            <v>Pasivos Diferidos</v>
          </cell>
        </row>
        <row r="266">
          <cell r="A266" t="str">
            <v>Ingresos Recibidos por Anticipado</v>
          </cell>
        </row>
        <row r="267">
          <cell r="A267" t="str">
            <v>Otros Pasivos</v>
          </cell>
        </row>
        <row r="268">
          <cell r="A268" t="str">
            <v>Patrimonio</v>
          </cell>
        </row>
        <row r="269">
          <cell r="A269" t="str">
            <v>Ingresos Operacionales</v>
          </cell>
        </row>
        <row r="270">
          <cell r="A270" t="str">
            <v>Ingresos No Operacionales</v>
          </cell>
        </row>
        <row r="271">
          <cell r="A271" t="str">
            <v>Otros Ingresos</v>
          </cell>
        </row>
        <row r="272">
          <cell r="A272" t="str">
            <v>Gastos de Administracion</v>
          </cell>
        </row>
        <row r="273">
          <cell r="A273" t="str">
            <v>Gastos de Ventas</v>
          </cell>
        </row>
        <row r="274">
          <cell r="A274" t="str">
            <v>Gastos Financieros</v>
          </cell>
        </row>
        <row r="275">
          <cell r="A275" t="str">
            <v>Impuestos a las Ganancias</v>
          </cell>
        </row>
        <row r="276">
          <cell r="A276" t="str">
            <v>Otros Gastos</v>
          </cell>
        </row>
        <row r="277">
          <cell r="A277" t="str">
            <v>Costo de Ventas</v>
          </cell>
        </row>
        <row r="278">
          <cell r="A278" t="str">
            <v>Costo de Producción</v>
          </cell>
        </row>
        <row r="279">
          <cell r="A279" t="str">
            <v>Costo de Compras</v>
          </cell>
        </row>
        <row r="280">
          <cell r="A280" t="str">
            <v>Otros Costos</v>
          </cell>
        </row>
      </sheetData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204"/>
  <sheetViews>
    <sheetView showGridLines="0" tabSelected="1" zoomScale="110" zoomScaleNormal="110" workbookViewId="0">
      <selection activeCell="F3" sqref="F3"/>
    </sheetView>
  </sheetViews>
  <sheetFormatPr baseColWidth="10" defaultColWidth="0" defaultRowHeight="14.25" customHeight="1" zeroHeight="1" x14ac:dyDescent="0.2"/>
  <cols>
    <col min="1" max="1" width="1.85546875" style="7" customWidth="1"/>
    <col min="2" max="2" width="19.140625" style="1" customWidth="1"/>
    <col min="3" max="3" width="37" style="1" bestFit="1" customWidth="1"/>
    <col min="4" max="5" width="23.7109375" style="1" customWidth="1"/>
    <col min="6" max="6" width="16.5703125" style="1" customWidth="1"/>
    <col min="7" max="7" width="4.5703125" style="7" customWidth="1"/>
    <col min="8" max="9" width="11.42578125" style="7" hidden="1" customWidth="1"/>
    <col min="10" max="16384" width="0" style="7" hidden="1"/>
  </cols>
  <sheetData>
    <row r="1" spans="2:13" s="207" customFormat="1" ht="27.75" customHeight="1" x14ac:dyDescent="0.25">
      <c r="B1" s="249" t="s">
        <v>382</v>
      </c>
      <c r="C1" s="249"/>
      <c r="D1" s="249"/>
      <c r="E1" s="241" t="s">
        <v>543</v>
      </c>
      <c r="F1" s="239" t="s">
        <v>546</v>
      </c>
      <c r="H1" s="214"/>
      <c r="I1" s="208" t="s">
        <v>543</v>
      </c>
      <c r="J1" s="209" t="s">
        <v>5</v>
      </c>
      <c r="K1" s="210"/>
      <c r="L1" s="208" t="s">
        <v>543</v>
      </c>
      <c r="M1" s="209" t="s">
        <v>5</v>
      </c>
    </row>
    <row r="2" spans="2:13" s="207" customFormat="1" ht="27.75" customHeight="1" x14ac:dyDescent="0.25">
      <c r="B2" s="249"/>
      <c r="C2" s="249"/>
      <c r="D2" s="249"/>
      <c r="E2" s="241" t="s">
        <v>544</v>
      </c>
      <c r="F2" s="239">
        <v>1</v>
      </c>
      <c r="H2" s="214"/>
      <c r="I2" s="208" t="s">
        <v>544</v>
      </c>
      <c r="J2" s="209">
        <v>1</v>
      </c>
      <c r="K2" s="211"/>
      <c r="L2" s="208" t="s">
        <v>544</v>
      </c>
      <c r="M2" s="209">
        <v>1</v>
      </c>
    </row>
    <row r="3" spans="2:13" s="207" customFormat="1" ht="27.75" customHeight="1" x14ac:dyDescent="0.25">
      <c r="B3" s="249"/>
      <c r="C3" s="249"/>
      <c r="D3" s="249"/>
      <c r="E3" s="241" t="s">
        <v>552</v>
      </c>
      <c r="F3" s="240">
        <v>44573</v>
      </c>
      <c r="H3" s="214"/>
      <c r="I3" s="208" t="s">
        <v>545</v>
      </c>
      <c r="J3" s="212">
        <v>43837</v>
      </c>
      <c r="K3" s="213"/>
      <c r="L3" s="208" t="s">
        <v>545</v>
      </c>
      <c r="M3" s="212">
        <v>43837</v>
      </c>
    </row>
    <row r="4" spans="2:13" ht="15" thickBot="1" x14ac:dyDescent="0.25">
      <c r="B4" s="7"/>
      <c r="C4" s="7"/>
      <c r="D4" s="7"/>
      <c r="E4" s="7"/>
      <c r="F4" s="7"/>
    </row>
    <row r="5" spans="2:13" ht="15" customHeight="1" x14ac:dyDescent="0.25">
      <c r="B5" s="242" t="s">
        <v>1</v>
      </c>
      <c r="C5" s="243"/>
      <c r="D5" s="244" t="s">
        <v>2</v>
      </c>
      <c r="E5" s="243"/>
      <c r="F5" s="8"/>
    </row>
    <row r="6" spans="2:13" ht="15.75" customHeight="1" thickBot="1" x14ac:dyDescent="0.3">
      <c r="B6" s="245" t="s">
        <v>77</v>
      </c>
      <c r="C6" s="246"/>
      <c r="D6" s="247" t="s">
        <v>383</v>
      </c>
      <c r="E6" s="248"/>
      <c r="F6" s="9"/>
    </row>
    <row r="7" spans="2:13" ht="15.75" x14ac:dyDescent="0.25">
      <c r="B7" s="10" t="s">
        <v>3</v>
      </c>
      <c r="C7" s="11" t="s">
        <v>4</v>
      </c>
      <c r="D7" s="12" t="s">
        <v>384</v>
      </c>
      <c r="E7" s="13"/>
      <c r="F7" s="8"/>
    </row>
    <row r="8" spans="2:13" ht="16.5" thickBot="1" x14ac:dyDescent="0.3">
      <c r="B8" s="14" t="s">
        <v>5</v>
      </c>
      <c r="C8" s="15" t="s">
        <v>6</v>
      </c>
      <c r="D8" s="16" t="s">
        <v>439</v>
      </c>
      <c r="E8" s="17"/>
      <c r="F8" s="9"/>
    </row>
    <row r="9" spans="2:13" ht="15.75" x14ac:dyDescent="0.25">
      <c r="B9" s="18" t="s">
        <v>385</v>
      </c>
      <c r="C9" s="19" t="s">
        <v>4</v>
      </c>
      <c r="D9" s="20"/>
      <c r="E9" s="20"/>
      <c r="F9" s="21"/>
    </row>
    <row r="10" spans="2:13" ht="16.5" thickBot="1" x14ac:dyDescent="0.3">
      <c r="B10" s="14" t="s">
        <v>5</v>
      </c>
      <c r="C10" s="15" t="s">
        <v>6</v>
      </c>
      <c r="D10" s="17"/>
      <c r="E10" s="17"/>
      <c r="F10" s="9"/>
    </row>
    <row r="11" spans="2:13" x14ac:dyDescent="0.2">
      <c r="B11" s="22"/>
      <c r="C11" s="7"/>
      <c r="D11" s="7"/>
      <c r="E11" s="7"/>
      <c r="F11" s="23"/>
    </row>
    <row r="12" spans="2:13" ht="15" thickBot="1" x14ac:dyDescent="0.25">
      <c r="B12" s="22"/>
      <c r="C12" s="7"/>
      <c r="D12" s="7"/>
      <c r="E12" s="7"/>
      <c r="F12" s="23"/>
    </row>
    <row r="13" spans="2:13" ht="15.75" thickBot="1" x14ac:dyDescent="0.25">
      <c r="B13" s="219" t="s">
        <v>11</v>
      </c>
      <c r="C13" s="219" t="s">
        <v>9</v>
      </c>
      <c r="D13" s="220" t="s">
        <v>387</v>
      </c>
      <c r="E13" s="220" t="s">
        <v>388</v>
      </c>
      <c r="F13" s="23"/>
    </row>
    <row r="14" spans="2:13" ht="18" customHeight="1" x14ac:dyDescent="0.2">
      <c r="B14" s="35">
        <v>14</v>
      </c>
      <c r="C14" s="36" t="s">
        <v>0</v>
      </c>
      <c r="D14" s="31">
        <v>1448842354.55</v>
      </c>
      <c r="E14" s="32">
        <v>1249470901.4100001</v>
      </c>
      <c r="F14" s="23"/>
    </row>
    <row r="15" spans="2:13" ht="18" customHeight="1" x14ac:dyDescent="0.2">
      <c r="B15" s="25">
        <v>1435</v>
      </c>
      <c r="C15" s="37" t="s">
        <v>10</v>
      </c>
      <c r="D15" s="30">
        <v>1429413687.55</v>
      </c>
      <c r="E15" s="24">
        <v>1248421900.6099999</v>
      </c>
      <c r="F15" s="23"/>
    </row>
    <row r="16" spans="2:13" ht="18" customHeight="1" thickBot="1" x14ac:dyDescent="0.25">
      <c r="B16" s="26">
        <v>143501</v>
      </c>
      <c r="C16" s="38" t="s">
        <v>78</v>
      </c>
      <c r="D16" s="33">
        <v>1429413687.55</v>
      </c>
      <c r="E16" s="34">
        <v>1248421900.6099999</v>
      </c>
      <c r="F16" s="23"/>
    </row>
    <row r="17" spans="2:6" x14ac:dyDescent="0.2">
      <c r="B17" s="22"/>
      <c r="C17" s="7"/>
      <c r="D17" s="7"/>
      <c r="E17" s="7"/>
      <c r="F17" s="23"/>
    </row>
    <row r="18" spans="2:6" ht="15" thickBot="1" x14ac:dyDescent="0.25">
      <c r="B18" s="27"/>
      <c r="C18" s="28"/>
      <c r="D18" s="28"/>
      <c r="E18" s="28"/>
      <c r="F18" s="29"/>
    </row>
    <row r="19" spans="2:6" x14ac:dyDescent="0.2">
      <c r="B19" s="7"/>
      <c r="C19" s="7"/>
      <c r="D19" s="7"/>
      <c r="E19" s="7"/>
      <c r="F19" s="7"/>
    </row>
    <row r="20" spans="2:6" x14ac:dyDescent="0.2">
      <c r="B20" s="7"/>
      <c r="C20" s="7"/>
      <c r="D20" s="7"/>
      <c r="E20" s="7"/>
      <c r="F20" s="7"/>
    </row>
    <row r="21" spans="2:6" x14ac:dyDescent="0.2">
      <c r="B21" s="7"/>
      <c r="C21" s="7"/>
      <c r="D21" s="7"/>
      <c r="E21" s="7"/>
      <c r="F21" s="7"/>
    </row>
    <row r="22" spans="2:6" x14ac:dyDescent="0.2">
      <c r="B22" s="7"/>
      <c r="C22" s="7"/>
      <c r="D22" s="7"/>
      <c r="E22" s="7"/>
      <c r="F22" s="7"/>
    </row>
    <row r="23" spans="2:6" x14ac:dyDescent="0.2">
      <c r="B23" s="7"/>
      <c r="C23" s="7"/>
      <c r="D23" s="7"/>
      <c r="E23" s="7"/>
      <c r="F23" s="7"/>
    </row>
    <row r="24" spans="2:6" x14ac:dyDescent="0.2">
      <c r="B24" s="7"/>
      <c r="C24" s="7"/>
      <c r="D24" s="7"/>
      <c r="E24" s="7"/>
      <c r="F24" s="7"/>
    </row>
    <row r="25" spans="2:6" x14ac:dyDescent="0.2">
      <c r="B25" s="7"/>
      <c r="C25" s="7"/>
      <c r="D25" s="7"/>
      <c r="E25" s="7"/>
      <c r="F25" s="7"/>
    </row>
    <row r="26" spans="2:6" x14ac:dyDescent="0.2">
      <c r="B26" s="7"/>
      <c r="C26" s="7"/>
      <c r="D26" s="7"/>
      <c r="E26" s="7"/>
      <c r="F26" s="7"/>
    </row>
    <row r="27" spans="2:6" x14ac:dyDescent="0.2">
      <c r="B27" s="7"/>
      <c r="C27" s="7"/>
      <c r="D27" s="7"/>
      <c r="E27" s="7"/>
      <c r="F27" s="7"/>
    </row>
    <row r="28" spans="2:6" x14ac:dyDescent="0.2">
      <c r="B28" s="7"/>
      <c r="C28" s="7"/>
      <c r="D28" s="7"/>
      <c r="E28" s="7"/>
      <c r="F28" s="7"/>
    </row>
    <row r="29" spans="2:6" x14ac:dyDescent="0.2">
      <c r="B29" s="7"/>
      <c r="C29" s="7"/>
      <c r="D29" s="7"/>
      <c r="E29" s="7"/>
      <c r="F29" s="7"/>
    </row>
    <row r="30" spans="2:6" x14ac:dyDescent="0.2">
      <c r="B30" s="7"/>
      <c r="C30" s="7"/>
      <c r="D30" s="7"/>
      <c r="E30" s="7"/>
      <c r="F30" s="7"/>
    </row>
    <row r="31" spans="2:6" x14ac:dyDescent="0.2">
      <c r="B31" s="7"/>
      <c r="C31" s="7"/>
      <c r="D31" s="7"/>
      <c r="E31" s="7"/>
      <c r="F31" s="7"/>
    </row>
    <row r="32" spans="2:6" x14ac:dyDescent="0.2">
      <c r="B32" s="7"/>
      <c r="C32" s="7"/>
      <c r="D32" s="7"/>
      <c r="E32" s="7"/>
      <c r="F32" s="7"/>
    </row>
    <row r="33" s="7" customFormat="1" x14ac:dyDescent="0.2"/>
    <row r="34" s="7" customFormat="1" x14ac:dyDescent="0.2"/>
    <row r="35" s="7" customFormat="1" x14ac:dyDescent="0.2"/>
    <row r="36" s="7" customFormat="1" x14ac:dyDescent="0.2"/>
    <row r="37" s="7" customFormat="1" x14ac:dyDescent="0.2"/>
    <row r="38" s="7" customFormat="1" x14ac:dyDescent="0.2"/>
    <row r="39" s="7" customFormat="1" x14ac:dyDescent="0.2"/>
    <row r="40" s="7" customFormat="1" x14ac:dyDescent="0.2"/>
    <row r="41" s="7" customFormat="1" x14ac:dyDescent="0.2"/>
    <row r="42" s="7" customFormat="1" x14ac:dyDescent="0.2"/>
    <row r="43" s="7" customFormat="1" x14ac:dyDescent="0.2"/>
    <row r="44" s="7" customFormat="1" x14ac:dyDescent="0.2"/>
    <row r="45" s="7" customFormat="1" x14ac:dyDescent="0.2"/>
    <row r="46" s="7" customFormat="1" x14ac:dyDescent="0.2"/>
    <row r="47" s="7" customFormat="1" x14ac:dyDescent="0.2"/>
    <row r="48" s="7" customFormat="1" x14ac:dyDescent="0.2"/>
    <row r="49" s="7" customFormat="1" x14ac:dyDescent="0.2"/>
    <row r="50" s="7" customFormat="1" x14ac:dyDescent="0.2"/>
    <row r="51" s="7" customFormat="1" x14ac:dyDescent="0.2"/>
    <row r="52" s="7" customFormat="1" x14ac:dyDescent="0.2"/>
    <row r="53" s="7" customFormat="1" x14ac:dyDescent="0.2"/>
    <row r="54" s="7" customFormat="1" x14ac:dyDescent="0.2"/>
    <row r="55" s="7" customFormat="1" x14ac:dyDescent="0.2"/>
    <row r="56" s="7" customFormat="1" x14ac:dyDescent="0.2"/>
    <row r="57" s="7" customFormat="1" x14ac:dyDescent="0.2"/>
    <row r="58" s="7" customFormat="1" x14ac:dyDescent="0.2"/>
    <row r="59" s="7" customFormat="1" x14ac:dyDescent="0.2"/>
    <row r="60" s="7" customFormat="1" x14ac:dyDescent="0.2"/>
    <row r="61" s="7" customFormat="1" x14ac:dyDescent="0.2"/>
    <row r="62" s="7" customFormat="1" x14ac:dyDescent="0.2"/>
    <row r="63" s="7" customFormat="1" x14ac:dyDescent="0.2"/>
    <row r="64" s="7" customFormat="1" x14ac:dyDescent="0.2"/>
    <row r="65" s="7" customFormat="1" x14ac:dyDescent="0.2"/>
    <row r="66" s="7" customFormat="1" x14ac:dyDescent="0.2"/>
    <row r="67" s="7" customFormat="1" x14ac:dyDescent="0.2"/>
    <row r="68" s="7" customFormat="1" x14ac:dyDescent="0.2"/>
    <row r="69" s="7" customFormat="1" x14ac:dyDescent="0.2"/>
    <row r="70" s="7" customFormat="1" x14ac:dyDescent="0.2"/>
    <row r="71" s="7" customFormat="1" x14ac:dyDescent="0.2"/>
    <row r="72" s="7" customFormat="1" x14ac:dyDescent="0.2"/>
    <row r="73" s="7" customFormat="1" x14ac:dyDescent="0.2"/>
    <row r="74" s="7" customFormat="1" x14ac:dyDescent="0.2"/>
    <row r="75" s="7" customFormat="1" x14ac:dyDescent="0.2"/>
    <row r="76" s="7" customFormat="1" x14ac:dyDescent="0.2"/>
    <row r="77" s="7" customFormat="1" x14ac:dyDescent="0.2"/>
    <row r="78" s="7" customFormat="1" x14ac:dyDescent="0.2"/>
    <row r="79" s="7" customFormat="1" x14ac:dyDescent="0.2"/>
    <row r="80" s="7" customFormat="1" x14ac:dyDescent="0.2"/>
    <row r="81" s="7" customFormat="1" x14ac:dyDescent="0.2"/>
    <row r="82" s="7" customFormat="1" x14ac:dyDescent="0.2"/>
    <row r="83" s="7" customFormat="1" x14ac:dyDescent="0.2"/>
    <row r="84" s="7" customFormat="1" x14ac:dyDescent="0.2"/>
    <row r="85" s="7" customFormat="1" x14ac:dyDescent="0.2"/>
    <row r="86" s="7" customFormat="1" x14ac:dyDescent="0.2"/>
    <row r="87" s="7" customFormat="1" x14ac:dyDescent="0.2"/>
    <row r="88" s="7" customFormat="1" x14ac:dyDescent="0.2"/>
    <row r="89" s="7" customFormat="1" x14ac:dyDescent="0.2"/>
    <row r="90" s="7" customFormat="1" x14ac:dyDescent="0.2"/>
    <row r="91" s="7" customFormat="1" x14ac:dyDescent="0.2"/>
    <row r="92" s="7" customFormat="1" x14ac:dyDescent="0.2"/>
    <row r="93" s="7" customFormat="1" x14ac:dyDescent="0.2"/>
    <row r="94" s="7" customFormat="1" hidden="1" x14ac:dyDescent="0.2"/>
    <row r="95" s="7" customFormat="1" hidden="1" x14ac:dyDescent="0.2"/>
    <row r="96" s="7" customFormat="1" hidden="1" x14ac:dyDescent="0.2"/>
    <row r="97" s="7" customFormat="1" hidden="1" x14ac:dyDescent="0.2"/>
    <row r="98" s="7" customFormat="1" hidden="1" x14ac:dyDescent="0.2"/>
    <row r="99" s="7" customFormat="1" hidden="1" x14ac:dyDescent="0.2"/>
    <row r="100" s="7" customFormat="1" hidden="1" x14ac:dyDescent="0.2"/>
    <row r="101" s="7" customFormat="1" hidden="1" x14ac:dyDescent="0.2"/>
    <row r="102" s="7" customFormat="1" hidden="1" x14ac:dyDescent="0.2"/>
    <row r="103" s="7" customFormat="1" hidden="1" x14ac:dyDescent="0.2"/>
    <row r="104" s="7" customFormat="1" hidden="1" x14ac:dyDescent="0.2"/>
    <row r="105" s="7" customFormat="1" hidden="1" x14ac:dyDescent="0.2"/>
    <row r="106" s="7" customFormat="1" hidden="1" x14ac:dyDescent="0.2"/>
    <row r="107" s="7" customFormat="1" hidden="1" x14ac:dyDescent="0.2"/>
    <row r="108" s="7" customFormat="1" hidden="1" x14ac:dyDescent="0.2"/>
    <row r="109" s="7" customFormat="1" hidden="1" x14ac:dyDescent="0.2"/>
    <row r="110" s="7" customFormat="1" hidden="1" x14ac:dyDescent="0.2"/>
    <row r="111" s="7" customFormat="1" hidden="1" x14ac:dyDescent="0.2"/>
    <row r="112" s="7" customFormat="1" hidden="1" x14ac:dyDescent="0.2"/>
    <row r="113" s="7" customFormat="1" hidden="1" x14ac:dyDescent="0.2"/>
    <row r="114" s="7" customFormat="1" hidden="1" x14ac:dyDescent="0.2"/>
    <row r="115" s="7" customFormat="1" hidden="1" x14ac:dyDescent="0.2"/>
    <row r="116" s="7" customFormat="1" hidden="1" x14ac:dyDescent="0.2"/>
    <row r="117" s="7" customFormat="1" hidden="1" x14ac:dyDescent="0.2"/>
    <row r="118" s="7" customFormat="1" hidden="1" x14ac:dyDescent="0.2"/>
    <row r="119" s="7" customFormat="1" hidden="1" x14ac:dyDescent="0.2"/>
    <row r="120" s="7" customFormat="1" hidden="1" x14ac:dyDescent="0.2"/>
    <row r="121" s="7" customFormat="1" hidden="1" x14ac:dyDescent="0.2"/>
    <row r="122" s="7" customFormat="1" hidden="1" x14ac:dyDescent="0.2"/>
    <row r="123" s="7" customFormat="1" hidden="1" x14ac:dyDescent="0.2"/>
    <row r="124" s="7" customFormat="1" hidden="1" x14ac:dyDescent="0.2"/>
    <row r="125" s="7" customFormat="1" hidden="1" x14ac:dyDescent="0.2"/>
    <row r="126" s="7" customFormat="1" hidden="1" x14ac:dyDescent="0.2"/>
    <row r="127" s="7" customFormat="1" hidden="1" x14ac:dyDescent="0.2"/>
    <row r="128" s="7" customFormat="1" hidden="1" x14ac:dyDescent="0.2"/>
    <row r="129" s="7" customFormat="1" hidden="1" x14ac:dyDescent="0.2"/>
    <row r="130" s="7" customFormat="1" hidden="1" x14ac:dyDescent="0.2"/>
    <row r="131" s="7" customFormat="1" hidden="1" x14ac:dyDescent="0.2"/>
    <row r="132" s="7" customFormat="1" hidden="1" x14ac:dyDescent="0.2"/>
    <row r="133" s="7" customFormat="1" hidden="1" x14ac:dyDescent="0.2"/>
    <row r="134" s="7" customFormat="1" hidden="1" x14ac:dyDescent="0.2"/>
    <row r="135" s="7" customFormat="1" hidden="1" x14ac:dyDescent="0.2"/>
    <row r="136" s="7" customFormat="1" hidden="1" x14ac:dyDescent="0.2"/>
    <row r="137" s="7" customFormat="1" hidden="1" x14ac:dyDescent="0.2"/>
    <row r="138" s="7" customFormat="1" hidden="1" x14ac:dyDescent="0.2"/>
    <row r="139" s="7" customFormat="1" hidden="1" x14ac:dyDescent="0.2"/>
    <row r="140" s="7" customFormat="1" hidden="1" x14ac:dyDescent="0.2"/>
    <row r="141" s="7" customFormat="1" hidden="1" x14ac:dyDescent="0.2"/>
    <row r="142" s="7" customFormat="1" hidden="1" x14ac:dyDescent="0.2"/>
    <row r="143" s="7" customFormat="1" hidden="1" x14ac:dyDescent="0.2"/>
    <row r="144" s="7" customFormat="1" hidden="1" x14ac:dyDescent="0.2"/>
    <row r="145" s="7" customFormat="1" hidden="1" x14ac:dyDescent="0.2"/>
    <row r="146" s="7" customFormat="1" hidden="1" x14ac:dyDescent="0.2"/>
    <row r="147" s="7" customFormat="1" hidden="1" x14ac:dyDescent="0.2"/>
    <row r="148" s="7" customFormat="1" hidden="1" x14ac:dyDescent="0.2"/>
    <row r="149" s="7" customFormat="1" hidden="1" x14ac:dyDescent="0.2"/>
    <row r="150" s="7" customFormat="1" hidden="1" x14ac:dyDescent="0.2"/>
    <row r="151" s="7" customFormat="1" hidden="1" x14ac:dyDescent="0.2"/>
    <row r="152" s="7" customFormat="1" hidden="1" x14ac:dyDescent="0.2"/>
    <row r="153" s="7" customFormat="1" hidden="1" x14ac:dyDescent="0.2"/>
    <row r="154" s="7" customFormat="1" hidden="1" x14ac:dyDescent="0.2"/>
    <row r="155" s="7" customFormat="1" hidden="1" x14ac:dyDescent="0.2"/>
    <row r="156" s="7" customFormat="1" hidden="1" x14ac:dyDescent="0.2"/>
    <row r="157" s="7" customFormat="1" hidden="1" x14ac:dyDescent="0.2"/>
    <row r="158" s="7" customFormat="1" hidden="1" x14ac:dyDescent="0.2"/>
    <row r="159" s="7" customFormat="1" hidden="1" x14ac:dyDescent="0.2"/>
    <row r="160" s="7" customFormat="1" hidden="1" x14ac:dyDescent="0.2"/>
    <row r="161" s="7" customFormat="1" hidden="1" x14ac:dyDescent="0.2"/>
    <row r="162" s="7" customFormat="1" hidden="1" x14ac:dyDescent="0.2"/>
    <row r="163" s="7" customFormat="1" hidden="1" x14ac:dyDescent="0.2"/>
    <row r="164" s="7" customFormat="1" hidden="1" x14ac:dyDescent="0.2"/>
    <row r="165" s="7" customFormat="1" hidden="1" x14ac:dyDescent="0.2"/>
    <row r="166" s="7" customFormat="1" hidden="1" x14ac:dyDescent="0.2"/>
    <row r="167" s="7" customFormat="1" hidden="1" x14ac:dyDescent="0.2"/>
    <row r="168" s="7" customFormat="1" hidden="1" x14ac:dyDescent="0.2"/>
    <row r="169" s="7" customFormat="1" hidden="1" x14ac:dyDescent="0.2"/>
    <row r="170" s="7" customFormat="1" hidden="1" x14ac:dyDescent="0.2"/>
    <row r="171" s="7" customFormat="1" hidden="1" x14ac:dyDescent="0.2"/>
    <row r="172" s="7" customFormat="1" hidden="1" x14ac:dyDescent="0.2"/>
    <row r="173" s="7" customFormat="1" hidden="1" x14ac:dyDescent="0.2"/>
    <row r="174" s="7" customFormat="1" hidden="1" x14ac:dyDescent="0.2"/>
    <row r="175" s="7" customFormat="1" hidden="1" x14ac:dyDescent="0.2"/>
    <row r="176" s="7" customFormat="1" hidden="1" x14ac:dyDescent="0.2"/>
    <row r="177" s="7" customFormat="1" hidden="1" x14ac:dyDescent="0.2"/>
    <row r="178" s="7" customFormat="1" hidden="1" x14ac:dyDescent="0.2"/>
    <row r="179" s="7" customFormat="1" hidden="1" x14ac:dyDescent="0.2"/>
    <row r="180" s="7" customFormat="1" hidden="1" x14ac:dyDescent="0.2"/>
    <row r="181" s="7" customFormat="1" hidden="1" x14ac:dyDescent="0.2"/>
    <row r="182" s="7" customFormat="1" hidden="1" x14ac:dyDescent="0.2"/>
    <row r="183" s="7" customFormat="1" hidden="1" x14ac:dyDescent="0.2"/>
    <row r="184" s="7" customFormat="1" hidden="1" x14ac:dyDescent="0.2"/>
    <row r="185" s="7" customFormat="1" hidden="1" x14ac:dyDescent="0.2"/>
    <row r="186" s="7" customFormat="1" hidden="1" x14ac:dyDescent="0.2"/>
    <row r="187" s="7" customFormat="1" hidden="1" x14ac:dyDescent="0.2"/>
    <row r="188" s="7" customFormat="1" hidden="1" x14ac:dyDescent="0.2"/>
    <row r="189" s="7" customFormat="1" hidden="1" x14ac:dyDescent="0.2"/>
    <row r="190" s="7" customFormat="1" hidden="1" x14ac:dyDescent="0.2"/>
    <row r="191" s="7" customFormat="1" hidden="1" x14ac:dyDescent="0.2"/>
    <row r="192" s="7" customFormat="1" hidden="1" x14ac:dyDescent="0.2"/>
    <row r="193" s="7" customFormat="1" hidden="1" x14ac:dyDescent="0.2"/>
    <row r="194" s="7" customFormat="1" hidden="1" x14ac:dyDescent="0.2"/>
    <row r="195" s="7" customFormat="1" hidden="1" x14ac:dyDescent="0.2"/>
    <row r="196" s="7" customFormat="1" hidden="1" x14ac:dyDescent="0.2"/>
    <row r="197" s="7" customFormat="1" hidden="1" x14ac:dyDescent="0.2"/>
    <row r="198" s="7" customFormat="1" hidden="1" x14ac:dyDescent="0.2"/>
    <row r="199" s="7" customFormat="1" hidden="1" x14ac:dyDescent="0.2"/>
    <row r="200" s="7" customFormat="1" hidden="1" x14ac:dyDescent="0.2"/>
    <row r="201" s="7" customFormat="1" hidden="1" x14ac:dyDescent="0.2"/>
    <row r="202" s="7" customFormat="1" hidden="1" x14ac:dyDescent="0.2"/>
    <row r="203" s="7" customFormat="1" hidden="1" x14ac:dyDescent="0.2"/>
    <row r="204" s="7" customFormat="1" hidden="1" x14ac:dyDescent="0.2"/>
    <row r="205" s="7" customFormat="1" hidden="1" x14ac:dyDescent="0.2"/>
    <row r="206" s="7" customFormat="1" hidden="1" x14ac:dyDescent="0.2"/>
    <row r="207" s="7" customFormat="1" hidden="1" x14ac:dyDescent="0.2"/>
    <row r="208" s="7" customFormat="1" hidden="1" x14ac:dyDescent="0.2"/>
    <row r="209" s="7" customFormat="1" hidden="1" x14ac:dyDescent="0.2"/>
    <row r="210" s="7" customFormat="1" hidden="1" x14ac:dyDescent="0.2"/>
    <row r="211" s="7" customFormat="1" hidden="1" x14ac:dyDescent="0.2"/>
    <row r="212" s="7" customFormat="1" hidden="1" x14ac:dyDescent="0.2"/>
    <row r="213" s="7" customFormat="1" hidden="1" x14ac:dyDescent="0.2"/>
    <row r="214" s="7" customFormat="1" hidden="1" x14ac:dyDescent="0.2"/>
    <row r="215" s="7" customFormat="1" hidden="1" x14ac:dyDescent="0.2"/>
    <row r="216" s="7" customFormat="1" hidden="1" x14ac:dyDescent="0.2"/>
    <row r="217" s="7" customFormat="1" hidden="1" x14ac:dyDescent="0.2"/>
    <row r="218" s="7" customFormat="1" hidden="1" x14ac:dyDescent="0.2"/>
    <row r="219" s="7" customFormat="1" hidden="1" x14ac:dyDescent="0.2"/>
    <row r="220" s="7" customFormat="1" hidden="1" x14ac:dyDescent="0.2"/>
    <row r="221" s="7" customFormat="1" hidden="1" x14ac:dyDescent="0.2"/>
    <row r="222" s="7" customFormat="1" hidden="1" x14ac:dyDescent="0.2"/>
    <row r="223" s="7" customFormat="1" hidden="1" x14ac:dyDescent="0.2"/>
    <row r="224" s="7" customFormat="1" hidden="1" x14ac:dyDescent="0.2"/>
    <row r="225" s="7" customFormat="1" hidden="1" x14ac:dyDescent="0.2"/>
    <row r="226" s="7" customFormat="1" hidden="1" x14ac:dyDescent="0.2"/>
    <row r="227" s="7" customFormat="1" hidden="1" x14ac:dyDescent="0.2"/>
    <row r="228" s="7" customFormat="1" hidden="1" x14ac:dyDescent="0.2"/>
    <row r="229" s="7" customFormat="1" hidden="1" x14ac:dyDescent="0.2"/>
    <row r="230" s="7" customFormat="1" hidden="1" x14ac:dyDescent="0.2"/>
    <row r="231" s="7" customFormat="1" hidden="1" x14ac:dyDescent="0.2"/>
    <row r="232" s="7" customFormat="1" hidden="1" x14ac:dyDescent="0.2"/>
    <row r="233" s="7" customFormat="1" hidden="1" x14ac:dyDescent="0.2"/>
    <row r="234" s="7" customFormat="1" hidden="1" x14ac:dyDescent="0.2"/>
    <row r="235" s="7" customFormat="1" hidden="1" x14ac:dyDescent="0.2"/>
    <row r="236" s="7" customFormat="1" hidden="1" x14ac:dyDescent="0.2"/>
    <row r="237" s="7" customFormat="1" hidden="1" x14ac:dyDescent="0.2"/>
    <row r="238" s="7" customFormat="1" hidden="1" x14ac:dyDescent="0.2"/>
    <row r="239" s="7" customFormat="1" hidden="1" x14ac:dyDescent="0.2"/>
    <row r="240" s="7" customFormat="1" hidden="1" x14ac:dyDescent="0.2"/>
    <row r="241" s="7" customFormat="1" hidden="1" x14ac:dyDescent="0.2"/>
    <row r="242" s="7" customFormat="1" hidden="1" x14ac:dyDescent="0.2"/>
    <row r="243" s="7" customFormat="1" hidden="1" x14ac:dyDescent="0.2"/>
    <row r="244" s="7" customFormat="1" hidden="1" x14ac:dyDescent="0.2"/>
    <row r="245" s="7" customFormat="1" hidden="1" x14ac:dyDescent="0.2"/>
    <row r="246" s="7" customFormat="1" hidden="1" x14ac:dyDescent="0.2"/>
    <row r="247" s="7" customFormat="1" hidden="1" x14ac:dyDescent="0.2"/>
    <row r="248" s="7" customFormat="1" hidden="1" x14ac:dyDescent="0.2"/>
    <row r="249" s="7" customFormat="1" hidden="1" x14ac:dyDescent="0.2"/>
    <row r="250" s="7" customFormat="1" hidden="1" x14ac:dyDescent="0.2"/>
    <row r="251" s="7" customFormat="1" hidden="1" x14ac:dyDescent="0.2"/>
    <row r="252" s="7" customFormat="1" hidden="1" x14ac:dyDescent="0.2"/>
    <row r="253" s="7" customFormat="1" hidden="1" x14ac:dyDescent="0.2"/>
    <row r="254" s="7" customFormat="1" hidden="1" x14ac:dyDescent="0.2"/>
    <row r="255" s="7" customFormat="1" hidden="1" x14ac:dyDescent="0.2"/>
    <row r="256" s="7" customFormat="1" hidden="1" x14ac:dyDescent="0.2"/>
    <row r="257" s="7" customFormat="1" hidden="1" x14ac:dyDescent="0.2"/>
    <row r="258" s="7" customFormat="1" hidden="1" x14ac:dyDescent="0.2"/>
    <row r="259" s="7" customFormat="1" hidden="1" x14ac:dyDescent="0.2"/>
    <row r="260" s="7" customFormat="1" hidden="1" x14ac:dyDescent="0.2"/>
    <row r="261" s="7" customFormat="1" hidden="1" x14ac:dyDescent="0.2"/>
    <row r="262" s="7" customFormat="1" hidden="1" x14ac:dyDescent="0.2"/>
    <row r="263" s="7" customFormat="1" hidden="1" x14ac:dyDescent="0.2"/>
    <row r="264" s="7" customFormat="1" hidden="1" x14ac:dyDescent="0.2"/>
    <row r="265" s="7" customFormat="1" hidden="1" x14ac:dyDescent="0.2"/>
    <row r="266" s="7" customFormat="1" hidden="1" x14ac:dyDescent="0.2"/>
    <row r="267" s="7" customFormat="1" hidden="1" x14ac:dyDescent="0.2"/>
    <row r="268" s="7" customFormat="1" hidden="1" x14ac:dyDescent="0.2"/>
    <row r="269" s="7" customFormat="1" hidden="1" x14ac:dyDescent="0.2"/>
    <row r="270" s="7" customFormat="1" hidden="1" x14ac:dyDescent="0.2"/>
    <row r="271" s="7" customFormat="1" hidden="1" x14ac:dyDescent="0.2"/>
    <row r="272" s="7" customFormat="1" hidden="1" x14ac:dyDescent="0.2"/>
    <row r="273" s="7" customFormat="1" hidden="1" x14ac:dyDescent="0.2"/>
    <row r="274" s="7" customFormat="1" hidden="1" x14ac:dyDescent="0.2"/>
    <row r="275" s="7" customFormat="1" hidden="1" x14ac:dyDescent="0.2"/>
    <row r="276" s="7" customFormat="1" hidden="1" x14ac:dyDescent="0.2"/>
    <row r="277" s="7" customFormat="1" hidden="1" x14ac:dyDescent="0.2"/>
    <row r="278" s="7" customFormat="1" hidden="1" x14ac:dyDescent="0.2"/>
    <row r="279" s="7" customFormat="1" hidden="1" x14ac:dyDescent="0.2"/>
    <row r="280" s="7" customFormat="1" hidden="1" x14ac:dyDescent="0.2"/>
    <row r="281" s="7" customFormat="1" hidden="1" x14ac:dyDescent="0.2"/>
    <row r="282" s="7" customFormat="1" hidden="1" x14ac:dyDescent="0.2"/>
    <row r="283" s="7" customFormat="1" hidden="1" x14ac:dyDescent="0.2"/>
    <row r="284" s="7" customFormat="1" hidden="1" x14ac:dyDescent="0.2"/>
    <row r="285" s="7" customFormat="1" hidden="1" x14ac:dyDescent="0.2"/>
    <row r="286" s="7" customFormat="1" hidden="1" x14ac:dyDescent="0.2"/>
    <row r="287" s="7" customFormat="1" hidden="1" x14ac:dyDescent="0.2"/>
    <row r="288" s="7" customFormat="1" hidden="1" x14ac:dyDescent="0.2"/>
    <row r="289" s="7" customFormat="1" hidden="1" x14ac:dyDescent="0.2"/>
    <row r="290" s="7" customFormat="1" hidden="1" x14ac:dyDescent="0.2"/>
    <row r="291" s="7" customFormat="1" hidden="1" x14ac:dyDescent="0.2"/>
    <row r="292" s="7" customFormat="1" hidden="1" x14ac:dyDescent="0.2"/>
    <row r="293" s="7" customFormat="1" hidden="1" x14ac:dyDescent="0.2"/>
    <row r="294" s="7" customFormat="1" hidden="1" x14ac:dyDescent="0.2"/>
    <row r="295" s="7" customFormat="1" hidden="1" x14ac:dyDescent="0.2"/>
    <row r="296" s="7" customFormat="1" hidden="1" x14ac:dyDescent="0.2"/>
    <row r="297" s="7" customFormat="1" hidden="1" x14ac:dyDescent="0.2"/>
    <row r="298" s="7" customFormat="1" hidden="1" x14ac:dyDescent="0.2"/>
    <row r="299" s="7" customFormat="1" hidden="1" x14ac:dyDescent="0.2"/>
    <row r="300" s="7" customFormat="1" hidden="1" x14ac:dyDescent="0.2"/>
    <row r="301" s="7" customFormat="1" hidden="1" x14ac:dyDescent="0.2"/>
    <row r="302" s="7" customFormat="1" hidden="1" x14ac:dyDescent="0.2"/>
    <row r="303" s="7" customFormat="1" hidden="1" x14ac:dyDescent="0.2"/>
    <row r="304" s="7" customFormat="1" hidden="1" x14ac:dyDescent="0.2"/>
    <row r="305" s="7" customFormat="1" hidden="1" x14ac:dyDescent="0.2"/>
    <row r="306" s="7" customFormat="1" hidden="1" x14ac:dyDescent="0.2"/>
    <row r="307" s="7" customFormat="1" hidden="1" x14ac:dyDescent="0.2"/>
    <row r="308" s="7" customFormat="1" hidden="1" x14ac:dyDescent="0.2"/>
    <row r="309" s="7" customFormat="1" hidden="1" x14ac:dyDescent="0.2"/>
    <row r="310" s="7" customFormat="1" hidden="1" x14ac:dyDescent="0.2"/>
    <row r="311" s="7" customFormat="1" hidden="1" x14ac:dyDescent="0.2"/>
    <row r="312" s="7" customFormat="1" hidden="1" x14ac:dyDescent="0.2"/>
    <row r="313" s="7" customFormat="1" hidden="1" x14ac:dyDescent="0.2"/>
    <row r="314" s="7" customFormat="1" hidden="1" x14ac:dyDescent="0.2"/>
    <row r="315" s="7" customFormat="1" hidden="1" x14ac:dyDescent="0.2"/>
    <row r="316" s="7" customFormat="1" hidden="1" x14ac:dyDescent="0.2"/>
    <row r="317" s="7" customFormat="1" hidden="1" x14ac:dyDescent="0.2"/>
    <row r="318" s="7" customFormat="1" hidden="1" x14ac:dyDescent="0.2"/>
    <row r="319" s="7" customFormat="1" hidden="1" x14ac:dyDescent="0.2"/>
    <row r="320" s="7" customFormat="1" hidden="1" x14ac:dyDescent="0.2"/>
    <row r="321" s="7" customFormat="1" hidden="1" x14ac:dyDescent="0.2"/>
    <row r="322" s="7" customFormat="1" hidden="1" x14ac:dyDescent="0.2"/>
    <row r="323" s="7" customFormat="1" hidden="1" x14ac:dyDescent="0.2"/>
    <row r="324" s="7" customFormat="1" hidden="1" x14ac:dyDescent="0.2"/>
    <row r="325" s="7" customFormat="1" hidden="1" x14ac:dyDescent="0.2"/>
    <row r="326" s="7" customFormat="1" hidden="1" x14ac:dyDescent="0.2"/>
    <row r="327" s="7" customFormat="1" hidden="1" x14ac:dyDescent="0.2"/>
    <row r="328" s="7" customFormat="1" hidden="1" x14ac:dyDescent="0.2"/>
    <row r="329" s="7" customFormat="1" hidden="1" x14ac:dyDescent="0.2"/>
    <row r="330" s="7" customFormat="1" hidden="1" x14ac:dyDescent="0.2"/>
    <row r="331" s="7" customFormat="1" hidden="1" x14ac:dyDescent="0.2"/>
    <row r="332" s="7" customFormat="1" hidden="1" x14ac:dyDescent="0.2"/>
    <row r="333" s="7" customFormat="1" hidden="1" x14ac:dyDescent="0.2"/>
    <row r="334" s="7" customFormat="1" hidden="1" x14ac:dyDescent="0.2"/>
    <row r="335" s="7" customFormat="1" hidden="1" x14ac:dyDescent="0.2"/>
    <row r="336" s="7" customFormat="1" hidden="1" x14ac:dyDescent="0.2"/>
    <row r="337" s="7" customFormat="1" hidden="1" x14ac:dyDescent="0.2"/>
    <row r="338" s="7" customFormat="1" hidden="1" x14ac:dyDescent="0.2"/>
    <row r="339" s="7" customFormat="1" hidden="1" x14ac:dyDescent="0.2"/>
    <row r="340" s="7" customFormat="1" hidden="1" x14ac:dyDescent="0.2"/>
    <row r="341" s="7" customFormat="1" hidden="1" x14ac:dyDescent="0.2"/>
    <row r="342" s="7" customFormat="1" hidden="1" x14ac:dyDescent="0.2"/>
    <row r="343" s="7" customFormat="1" hidden="1" x14ac:dyDescent="0.2"/>
    <row r="344" s="7" customFormat="1" hidden="1" x14ac:dyDescent="0.2"/>
    <row r="345" s="7" customFormat="1" hidden="1" x14ac:dyDescent="0.2"/>
    <row r="346" s="7" customFormat="1" hidden="1" x14ac:dyDescent="0.2"/>
    <row r="347" s="7" customFormat="1" hidden="1" x14ac:dyDescent="0.2"/>
    <row r="348" s="7" customFormat="1" hidden="1" x14ac:dyDescent="0.2"/>
    <row r="349" s="7" customFormat="1" hidden="1" x14ac:dyDescent="0.2"/>
    <row r="350" s="7" customFormat="1" hidden="1" x14ac:dyDescent="0.2"/>
    <row r="351" s="7" customFormat="1" hidden="1" x14ac:dyDescent="0.2"/>
    <row r="352" s="7" customFormat="1" hidden="1" x14ac:dyDescent="0.2"/>
    <row r="353" s="7" customFormat="1" hidden="1" x14ac:dyDescent="0.2"/>
    <row r="354" s="7" customFormat="1" hidden="1" x14ac:dyDescent="0.2"/>
    <row r="355" s="7" customFormat="1" hidden="1" x14ac:dyDescent="0.2"/>
    <row r="356" s="7" customFormat="1" hidden="1" x14ac:dyDescent="0.2"/>
    <row r="357" s="7" customFormat="1" hidden="1" x14ac:dyDescent="0.2"/>
    <row r="358" s="7" customFormat="1" hidden="1" x14ac:dyDescent="0.2"/>
    <row r="359" s="7" customFormat="1" hidden="1" x14ac:dyDescent="0.2"/>
    <row r="360" s="7" customFormat="1" hidden="1" x14ac:dyDescent="0.2"/>
    <row r="361" s="7" customFormat="1" hidden="1" x14ac:dyDescent="0.2"/>
    <row r="362" s="7" customFormat="1" hidden="1" x14ac:dyDescent="0.2"/>
    <row r="363" s="7" customFormat="1" hidden="1" x14ac:dyDescent="0.2"/>
    <row r="364" s="7" customFormat="1" hidden="1" x14ac:dyDescent="0.2"/>
    <row r="365" s="7" customFormat="1" hidden="1" x14ac:dyDescent="0.2"/>
    <row r="366" s="7" customFormat="1" hidden="1" x14ac:dyDescent="0.2"/>
    <row r="367" s="7" customFormat="1" hidden="1" x14ac:dyDescent="0.2"/>
    <row r="368" s="7" customFormat="1" hidden="1" x14ac:dyDescent="0.2"/>
    <row r="369" s="7" customFormat="1" hidden="1" x14ac:dyDescent="0.2"/>
    <row r="370" s="7" customFormat="1" hidden="1" x14ac:dyDescent="0.2"/>
    <row r="371" s="7" customFormat="1" hidden="1" x14ac:dyDescent="0.2"/>
    <row r="372" s="7" customFormat="1" hidden="1" x14ac:dyDescent="0.2"/>
    <row r="373" s="7" customFormat="1" hidden="1" x14ac:dyDescent="0.2"/>
    <row r="374" s="7" customFormat="1" hidden="1" x14ac:dyDescent="0.2"/>
    <row r="375" s="7" customFormat="1" hidden="1" x14ac:dyDescent="0.2"/>
    <row r="376" s="7" customFormat="1" hidden="1" x14ac:dyDescent="0.2"/>
    <row r="377" s="7" customFormat="1" hidden="1" x14ac:dyDescent="0.2"/>
    <row r="378" s="7" customFormat="1" hidden="1" x14ac:dyDescent="0.2"/>
    <row r="379" s="7" customFormat="1" hidden="1" x14ac:dyDescent="0.2"/>
    <row r="380" s="7" customFormat="1" hidden="1" x14ac:dyDescent="0.2"/>
    <row r="381" s="7" customFormat="1" hidden="1" x14ac:dyDescent="0.2"/>
    <row r="382" s="7" customFormat="1" hidden="1" x14ac:dyDescent="0.2"/>
    <row r="383" s="7" customFormat="1" hidden="1" x14ac:dyDescent="0.2"/>
    <row r="384" s="7" customFormat="1" hidden="1" x14ac:dyDescent="0.2"/>
    <row r="385" s="7" customFormat="1" hidden="1" x14ac:dyDescent="0.2"/>
    <row r="386" s="7" customFormat="1" hidden="1" x14ac:dyDescent="0.2"/>
    <row r="387" s="7" customFormat="1" hidden="1" x14ac:dyDescent="0.2"/>
    <row r="388" s="7" customFormat="1" hidden="1" x14ac:dyDescent="0.2"/>
    <row r="389" s="7" customFormat="1" hidden="1" x14ac:dyDescent="0.2"/>
    <row r="390" s="7" customFormat="1" hidden="1" x14ac:dyDescent="0.2"/>
    <row r="391" s="7" customFormat="1" hidden="1" x14ac:dyDescent="0.2"/>
    <row r="392" s="7" customFormat="1" hidden="1" x14ac:dyDescent="0.2"/>
    <row r="393" s="7" customFormat="1" hidden="1" x14ac:dyDescent="0.2"/>
    <row r="394" s="7" customFormat="1" hidden="1" x14ac:dyDescent="0.2"/>
    <row r="395" s="7" customFormat="1" hidden="1" x14ac:dyDescent="0.2"/>
    <row r="396" s="7" customFormat="1" hidden="1" x14ac:dyDescent="0.2"/>
    <row r="397" s="7" customFormat="1" hidden="1" x14ac:dyDescent="0.2"/>
    <row r="398" s="7" customFormat="1" hidden="1" x14ac:dyDescent="0.2"/>
    <row r="399" s="7" customFormat="1" hidden="1" x14ac:dyDescent="0.2"/>
    <row r="400" s="7" customFormat="1" hidden="1" x14ac:dyDescent="0.2"/>
    <row r="401" s="7" customFormat="1" hidden="1" x14ac:dyDescent="0.2"/>
    <row r="402" s="7" customFormat="1" hidden="1" x14ac:dyDescent="0.2"/>
    <row r="403" s="7" customFormat="1" hidden="1" x14ac:dyDescent="0.2"/>
    <row r="404" s="7" customFormat="1" hidden="1" x14ac:dyDescent="0.2"/>
    <row r="405" s="7" customFormat="1" hidden="1" x14ac:dyDescent="0.2"/>
    <row r="406" s="7" customFormat="1" hidden="1" x14ac:dyDescent="0.2"/>
    <row r="407" s="7" customFormat="1" hidden="1" x14ac:dyDescent="0.2"/>
    <row r="408" s="7" customFormat="1" hidden="1" x14ac:dyDescent="0.2"/>
    <row r="409" s="7" customFormat="1" hidden="1" x14ac:dyDescent="0.2"/>
    <row r="410" s="7" customFormat="1" hidden="1" x14ac:dyDescent="0.2"/>
    <row r="411" s="7" customFormat="1" hidden="1" x14ac:dyDescent="0.2"/>
    <row r="412" s="7" customFormat="1" hidden="1" x14ac:dyDescent="0.2"/>
    <row r="413" s="7" customFormat="1" hidden="1" x14ac:dyDescent="0.2"/>
    <row r="414" s="7" customFormat="1" hidden="1" x14ac:dyDescent="0.2"/>
    <row r="415" s="7" customFormat="1" hidden="1" x14ac:dyDescent="0.2"/>
    <row r="416" s="7" customFormat="1" hidden="1" x14ac:dyDescent="0.2"/>
    <row r="417" s="7" customFormat="1" hidden="1" x14ac:dyDescent="0.2"/>
    <row r="418" s="7" customFormat="1" hidden="1" x14ac:dyDescent="0.2"/>
    <row r="419" s="7" customFormat="1" hidden="1" x14ac:dyDescent="0.2"/>
    <row r="420" s="7" customFormat="1" hidden="1" x14ac:dyDescent="0.2"/>
    <row r="421" s="7" customFormat="1" hidden="1" x14ac:dyDescent="0.2"/>
    <row r="422" s="7" customFormat="1" hidden="1" x14ac:dyDescent="0.2"/>
    <row r="423" s="7" customFormat="1" hidden="1" x14ac:dyDescent="0.2"/>
    <row r="424" s="7" customFormat="1" hidden="1" x14ac:dyDescent="0.2"/>
    <row r="425" s="7" customFormat="1" hidden="1" x14ac:dyDescent="0.2"/>
    <row r="426" s="7" customFormat="1" hidden="1" x14ac:dyDescent="0.2"/>
    <row r="427" s="7" customFormat="1" hidden="1" x14ac:dyDescent="0.2"/>
    <row r="428" s="7" customFormat="1" hidden="1" x14ac:dyDescent="0.2"/>
    <row r="429" s="7" customFormat="1" hidden="1" x14ac:dyDescent="0.2"/>
    <row r="430" s="7" customFormat="1" hidden="1" x14ac:dyDescent="0.2"/>
    <row r="431" s="7" customFormat="1" hidden="1" x14ac:dyDescent="0.2"/>
    <row r="432" s="7" customFormat="1" hidden="1" x14ac:dyDescent="0.2"/>
    <row r="433" s="7" customFormat="1" hidden="1" x14ac:dyDescent="0.2"/>
    <row r="434" s="7" customFormat="1" hidden="1" x14ac:dyDescent="0.2"/>
    <row r="435" s="7" customFormat="1" hidden="1" x14ac:dyDescent="0.2"/>
    <row r="436" s="7" customFormat="1" hidden="1" x14ac:dyDescent="0.2"/>
    <row r="437" s="7" customFormat="1" hidden="1" x14ac:dyDescent="0.2"/>
    <row r="438" s="7" customFormat="1" hidden="1" x14ac:dyDescent="0.2"/>
    <row r="439" s="7" customFormat="1" hidden="1" x14ac:dyDescent="0.2"/>
    <row r="440" s="7" customFormat="1" hidden="1" x14ac:dyDescent="0.2"/>
    <row r="441" s="7" customFormat="1" hidden="1" x14ac:dyDescent="0.2"/>
    <row r="442" s="7" customFormat="1" hidden="1" x14ac:dyDescent="0.2"/>
    <row r="443" s="7" customFormat="1" hidden="1" x14ac:dyDescent="0.2"/>
    <row r="444" s="7" customFormat="1" hidden="1" x14ac:dyDescent="0.2"/>
    <row r="445" s="7" customFormat="1" hidden="1" x14ac:dyDescent="0.2"/>
    <row r="446" s="7" customFormat="1" hidden="1" x14ac:dyDescent="0.2"/>
    <row r="447" s="7" customFormat="1" hidden="1" x14ac:dyDescent="0.2"/>
    <row r="448" s="7" customFormat="1" hidden="1" x14ac:dyDescent="0.2"/>
    <row r="449" s="7" customFormat="1" hidden="1" x14ac:dyDescent="0.2"/>
    <row r="450" s="7" customFormat="1" hidden="1" x14ac:dyDescent="0.2"/>
    <row r="451" s="7" customFormat="1" hidden="1" x14ac:dyDescent="0.2"/>
    <row r="452" s="7" customFormat="1" hidden="1" x14ac:dyDescent="0.2"/>
    <row r="453" s="7" customFormat="1" hidden="1" x14ac:dyDescent="0.2"/>
    <row r="454" s="7" customFormat="1" hidden="1" x14ac:dyDescent="0.2"/>
    <row r="455" s="7" customFormat="1" hidden="1" x14ac:dyDescent="0.2"/>
    <row r="456" s="7" customFormat="1" hidden="1" x14ac:dyDescent="0.2"/>
    <row r="457" s="7" customFormat="1" hidden="1" x14ac:dyDescent="0.2"/>
    <row r="458" s="7" customFormat="1" hidden="1" x14ac:dyDescent="0.2"/>
    <row r="459" s="7" customFormat="1" hidden="1" x14ac:dyDescent="0.2"/>
    <row r="460" s="7" customFormat="1" hidden="1" x14ac:dyDescent="0.2"/>
    <row r="461" s="7" customFormat="1" hidden="1" x14ac:dyDescent="0.2"/>
    <row r="462" s="7" customFormat="1" hidden="1" x14ac:dyDescent="0.2"/>
    <row r="463" s="7" customFormat="1" hidden="1" x14ac:dyDescent="0.2"/>
    <row r="464" s="7" customFormat="1" hidden="1" x14ac:dyDescent="0.2"/>
    <row r="465" s="7" customFormat="1" hidden="1" x14ac:dyDescent="0.2"/>
    <row r="466" s="7" customFormat="1" hidden="1" x14ac:dyDescent="0.2"/>
    <row r="467" s="7" customFormat="1" hidden="1" x14ac:dyDescent="0.2"/>
    <row r="468" s="7" customFormat="1" hidden="1" x14ac:dyDescent="0.2"/>
    <row r="469" s="7" customFormat="1" hidden="1" x14ac:dyDescent="0.2"/>
    <row r="470" s="7" customFormat="1" hidden="1" x14ac:dyDescent="0.2"/>
    <row r="471" s="7" customFormat="1" hidden="1" x14ac:dyDescent="0.2"/>
    <row r="472" s="7" customFormat="1" hidden="1" x14ac:dyDescent="0.2"/>
    <row r="473" s="7" customFormat="1" hidden="1" x14ac:dyDescent="0.2"/>
    <row r="474" s="7" customFormat="1" hidden="1" x14ac:dyDescent="0.2"/>
    <row r="475" s="7" customFormat="1" hidden="1" x14ac:dyDescent="0.2"/>
    <row r="476" s="7" customFormat="1" hidden="1" x14ac:dyDescent="0.2"/>
    <row r="477" s="7" customFormat="1" hidden="1" x14ac:dyDescent="0.2"/>
    <row r="478" s="7" customFormat="1" hidden="1" x14ac:dyDescent="0.2"/>
    <row r="479" s="7" customFormat="1" hidden="1" x14ac:dyDescent="0.2"/>
    <row r="480" s="7" customFormat="1" hidden="1" x14ac:dyDescent="0.2"/>
    <row r="481" s="7" customFormat="1" hidden="1" x14ac:dyDescent="0.2"/>
    <row r="482" s="7" customFormat="1" hidden="1" x14ac:dyDescent="0.2"/>
    <row r="483" s="7" customFormat="1" hidden="1" x14ac:dyDescent="0.2"/>
    <row r="484" s="7" customFormat="1" hidden="1" x14ac:dyDescent="0.2"/>
    <row r="485" s="7" customFormat="1" hidden="1" x14ac:dyDescent="0.2"/>
    <row r="486" s="7" customFormat="1" hidden="1" x14ac:dyDescent="0.2"/>
    <row r="487" s="7" customFormat="1" hidden="1" x14ac:dyDescent="0.2"/>
    <row r="488" s="7" customFormat="1" hidden="1" x14ac:dyDescent="0.2"/>
    <row r="489" s="7" customFormat="1" hidden="1" x14ac:dyDescent="0.2"/>
    <row r="490" s="7" customFormat="1" hidden="1" x14ac:dyDescent="0.2"/>
    <row r="491" s="7" customFormat="1" hidden="1" x14ac:dyDescent="0.2"/>
    <row r="492" s="7" customFormat="1" hidden="1" x14ac:dyDescent="0.2"/>
    <row r="493" s="7" customFormat="1" hidden="1" x14ac:dyDescent="0.2"/>
    <row r="494" s="7" customFormat="1" hidden="1" x14ac:dyDescent="0.2"/>
    <row r="495" s="7" customFormat="1" hidden="1" x14ac:dyDescent="0.2"/>
    <row r="496" s="7" customFormat="1" hidden="1" x14ac:dyDescent="0.2"/>
    <row r="497" s="7" customFormat="1" hidden="1" x14ac:dyDescent="0.2"/>
    <row r="498" s="7" customFormat="1" hidden="1" x14ac:dyDescent="0.2"/>
    <row r="499" s="7" customFormat="1" hidden="1" x14ac:dyDescent="0.2"/>
    <row r="500" s="7" customFormat="1" hidden="1" x14ac:dyDescent="0.2"/>
    <row r="501" s="7" customFormat="1" hidden="1" x14ac:dyDescent="0.2"/>
    <row r="502" s="7" customFormat="1" hidden="1" x14ac:dyDescent="0.2"/>
    <row r="503" s="7" customFormat="1" hidden="1" x14ac:dyDescent="0.2"/>
    <row r="504" s="7" customFormat="1" hidden="1" x14ac:dyDescent="0.2"/>
    <row r="505" s="7" customFormat="1" hidden="1" x14ac:dyDescent="0.2"/>
    <row r="506" s="7" customFormat="1" hidden="1" x14ac:dyDescent="0.2"/>
    <row r="507" s="7" customFormat="1" hidden="1" x14ac:dyDescent="0.2"/>
    <row r="508" s="7" customFormat="1" hidden="1" x14ac:dyDescent="0.2"/>
    <row r="509" s="7" customFormat="1" hidden="1" x14ac:dyDescent="0.2"/>
    <row r="510" s="7" customFormat="1" hidden="1" x14ac:dyDescent="0.2"/>
    <row r="511" s="7" customFormat="1" hidden="1" x14ac:dyDescent="0.2"/>
    <row r="512" s="7" customFormat="1" hidden="1" x14ac:dyDescent="0.2"/>
    <row r="513" s="7" customFormat="1" hidden="1" x14ac:dyDescent="0.2"/>
    <row r="514" s="7" customFormat="1" hidden="1" x14ac:dyDescent="0.2"/>
    <row r="515" s="7" customFormat="1" hidden="1" x14ac:dyDescent="0.2"/>
    <row r="516" s="7" customFormat="1" hidden="1" x14ac:dyDescent="0.2"/>
    <row r="517" s="7" customFormat="1" hidden="1" x14ac:dyDescent="0.2"/>
    <row r="518" s="7" customFormat="1" hidden="1" x14ac:dyDescent="0.2"/>
    <row r="519" s="7" customFormat="1" hidden="1" x14ac:dyDescent="0.2"/>
    <row r="520" s="7" customFormat="1" hidden="1" x14ac:dyDescent="0.2"/>
    <row r="521" s="7" customFormat="1" hidden="1" x14ac:dyDescent="0.2"/>
    <row r="522" s="7" customFormat="1" hidden="1" x14ac:dyDescent="0.2"/>
    <row r="523" s="7" customFormat="1" hidden="1" x14ac:dyDescent="0.2"/>
    <row r="524" s="7" customFormat="1" hidden="1" x14ac:dyDescent="0.2"/>
    <row r="525" s="7" customFormat="1" hidden="1" x14ac:dyDescent="0.2"/>
    <row r="526" s="7" customFormat="1" hidden="1" x14ac:dyDescent="0.2"/>
    <row r="527" s="7" customFormat="1" hidden="1" x14ac:dyDescent="0.2"/>
    <row r="528" s="7" customFormat="1" hidden="1" x14ac:dyDescent="0.2"/>
    <row r="529" s="7" customFormat="1" hidden="1" x14ac:dyDescent="0.2"/>
    <row r="530" s="7" customFormat="1" hidden="1" x14ac:dyDescent="0.2"/>
    <row r="531" s="7" customFormat="1" hidden="1" x14ac:dyDescent="0.2"/>
    <row r="532" s="7" customFormat="1" hidden="1" x14ac:dyDescent="0.2"/>
    <row r="533" s="7" customFormat="1" hidden="1" x14ac:dyDescent="0.2"/>
    <row r="534" s="7" customFormat="1" hidden="1" x14ac:dyDescent="0.2"/>
    <row r="535" s="7" customFormat="1" hidden="1" x14ac:dyDescent="0.2"/>
    <row r="536" s="7" customFormat="1" hidden="1" x14ac:dyDescent="0.2"/>
    <row r="537" s="7" customFormat="1" hidden="1" x14ac:dyDescent="0.2"/>
    <row r="538" s="7" customFormat="1" hidden="1" x14ac:dyDescent="0.2"/>
    <row r="539" s="7" customFormat="1" hidden="1" x14ac:dyDescent="0.2"/>
    <row r="540" s="7" customFormat="1" hidden="1" x14ac:dyDescent="0.2"/>
    <row r="541" s="7" customFormat="1" hidden="1" x14ac:dyDescent="0.2"/>
    <row r="542" s="7" customFormat="1" hidden="1" x14ac:dyDescent="0.2"/>
    <row r="543" s="7" customFormat="1" hidden="1" x14ac:dyDescent="0.2"/>
    <row r="544" s="7" customFormat="1" hidden="1" x14ac:dyDescent="0.2"/>
    <row r="545" s="7" customFormat="1" hidden="1" x14ac:dyDescent="0.2"/>
    <row r="546" s="7" customFormat="1" hidden="1" x14ac:dyDescent="0.2"/>
    <row r="547" s="7" customFormat="1" hidden="1" x14ac:dyDescent="0.2"/>
    <row r="548" s="7" customFormat="1" hidden="1" x14ac:dyDescent="0.2"/>
    <row r="549" s="7" customFormat="1" hidden="1" x14ac:dyDescent="0.2"/>
    <row r="550" s="7" customFormat="1" hidden="1" x14ac:dyDescent="0.2"/>
    <row r="551" s="7" customFormat="1" hidden="1" x14ac:dyDescent="0.2"/>
    <row r="552" s="7" customFormat="1" hidden="1" x14ac:dyDescent="0.2"/>
    <row r="553" s="7" customFormat="1" hidden="1" x14ac:dyDescent="0.2"/>
    <row r="554" s="7" customFormat="1" hidden="1" x14ac:dyDescent="0.2"/>
    <row r="555" s="7" customFormat="1" hidden="1" x14ac:dyDescent="0.2"/>
    <row r="556" s="7" customFormat="1" hidden="1" x14ac:dyDescent="0.2"/>
    <row r="557" s="7" customFormat="1" hidden="1" x14ac:dyDescent="0.2"/>
    <row r="558" s="7" customFormat="1" hidden="1" x14ac:dyDescent="0.2"/>
    <row r="559" s="7" customFormat="1" hidden="1" x14ac:dyDescent="0.2"/>
    <row r="560" s="7" customFormat="1" hidden="1" x14ac:dyDescent="0.2"/>
    <row r="561" s="7" customFormat="1" hidden="1" x14ac:dyDescent="0.2"/>
    <row r="562" s="7" customFormat="1" hidden="1" x14ac:dyDescent="0.2"/>
    <row r="563" s="7" customFormat="1" hidden="1" x14ac:dyDescent="0.2"/>
    <row r="564" s="7" customFormat="1" hidden="1" x14ac:dyDescent="0.2"/>
    <row r="565" s="7" customFormat="1" hidden="1" x14ac:dyDescent="0.2"/>
    <row r="566" s="7" customFormat="1" hidden="1" x14ac:dyDescent="0.2"/>
    <row r="567" s="7" customFormat="1" hidden="1" x14ac:dyDescent="0.2"/>
    <row r="568" s="7" customFormat="1" hidden="1" x14ac:dyDescent="0.2"/>
    <row r="569" s="7" customFormat="1" hidden="1" x14ac:dyDescent="0.2"/>
    <row r="570" s="7" customFormat="1" hidden="1" x14ac:dyDescent="0.2"/>
    <row r="571" s="7" customFormat="1" hidden="1" x14ac:dyDescent="0.2"/>
    <row r="572" s="7" customFormat="1" hidden="1" x14ac:dyDescent="0.2"/>
    <row r="573" s="7" customFormat="1" hidden="1" x14ac:dyDescent="0.2"/>
    <row r="574" s="7" customFormat="1" hidden="1" x14ac:dyDescent="0.2"/>
    <row r="575" s="7" customFormat="1" hidden="1" x14ac:dyDescent="0.2"/>
    <row r="576" s="7" customFormat="1" hidden="1" x14ac:dyDescent="0.2"/>
    <row r="577" s="7" customFormat="1" hidden="1" x14ac:dyDescent="0.2"/>
    <row r="578" s="7" customFormat="1" hidden="1" x14ac:dyDescent="0.2"/>
    <row r="579" s="7" customFormat="1" hidden="1" x14ac:dyDescent="0.2"/>
    <row r="580" s="7" customFormat="1" hidden="1" x14ac:dyDescent="0.2"/>
    <row r="581" s="7" customFormat="1" hidden="1" x14ac:dyDescent="0.2"/>
    <row r="582" s="7" customFormat="1" hidden="1" x14ac:dyDescent="0.2"/>
    <row r="583" s="7" customFormat="1" hidden="1" x14ac:dyDescent="0.2"/>
    <row r="584" s="7" customFormat="1" hidden="1" x14ac:dyDescent="0.2"/>
    <row r="585" s="7" customFormat="1" hidden="1" x14ac:dyDescent="0.2"/>
    <row r="586" s="7" customFormat="1" hidden="1" x14ac:dyDescent="0.2"/>
    <row r="587" s="7" customFormat="1" hidden="1" x14ac:dyDescent="0.2"/>
    <row r="588" s="7" customFormat="1" hidden="1" x14ac:dyDescent="0.2"/>
    <row r="589" s="7" customFormat="1" hidden="1" x14ac:dyDescent="0.2"/>
    <row r="590" s="7" customFormat="1" hidden="1" x14ac:dyDescent="0.2"/>
    <row r="591" s="7" customFormat="1" hidden="1" x14ac:dyDescent="0.2"/>
    <row r="592" s="7" customFormat="1" hidden="1" x14ac:dyDescent="0.2"/>
    <row r="593" s="7" customFormat="1" hidden="1" x14ac:dyDescent="0.2"/>
    <row r="594" s="7" customFormat="1" hidden="1" x14ac:dyDescent="0.2"/>
    <row r="595" s="7" customFormat="1" hidden="1" x14ac:dyDescent="0.2"/>
    <row r="596" s="7" customFormat="1" hidden="1" x14ac:dyDescent="0.2"/>
    <row r="597" s="7" customFormat="1" hidden="1" x14ac:dyDescent="0.2"/>
    <row r="598" s="7" customFormat="1" hidden="1" x14ac:dyDescent="0.2"/>
    <row r="599" s="7" customFormat="1" hidden="1" x14ac:dyDescent="0.2"/>
    <row r="600" s="7" customFormat="1" hidden="1" x14ac:dyDescent="0.2"/>
    <row r="601" s="7" customFormat="1" hidden="1" x14ac:dyDescent="0.2"/>
    <row r="602" s="7" customFormat="1" hidden="1" x14ac:dyDescent="0.2"/>
    <row r="603" s="7" customFormat="1" hidden="1" x14ac:dyDescent="0.2"/>
    <row r="604" s="7" customFormat="1" hidden="1" x14ac:dyDescent="0.2"/>
    <row r="605" s="7" customFormat="1" hidden="1" x14ac:dyDescent="0.2"/>
    <row r="606" s="7" customFormat="1" hidden="1" x14ac:dyDescent="0.2"/>
    <row r="607" s="7" customFormat="1" hidden="1" x14ac:dyDescent="0.2"/>
    <row r="608" s="7" customFormat="1" hidden="1" x14ac:dyDescent="0.2"/>
    <row r="609" s="7" customFormat="1" hidden="1" x14ac:dyDescent="0.2"/>
    <row r="610" s="7" customFormat="1" hidden="1" x14ac:dyDescent="0.2"/>
    <row r="611" s="7" customFormat="1" hidden="1" x14ac:dyDescent="0.2"/>
    <row r="612" s="7" customFormat="1" hidden="1" x14ac:dyDescent="0.2"/>
    <row r="613" s="7" customFormat="1" hidden="1" x14ac:dyDescent="0.2"/>
    <row r="614" s="7" customFormat="1" hidden="1" x14ac:dyDescent="0.2"/>
    <row r="615" s="7" customFormat="1" hidden="1" x14ac:dyDescent="0.2"/>
    <row r="616" s="7" customFormat="1" hidden="1" x14ac:dyDescent="0.2"/>
    <row r="617" s="7" customFormat="1" hidden="1" x14ac:dyDescent="0.2"/>
    <row r="618" s="7" customFormat="1" hidden="1" x14ac:dyDescent="0.2"/>
    <row r="619" s="7" customFormat="1" hidden="1" x14ac:dyDescent="0.2"/>
    <row r="620" s="7" customFormat="1" hidden="1" x14ac:dyDescent="0.2"/>
    <row r="621" s="7" customFormat="1" hidden="1" x14ac:dyDescent="0.2"/>
    <row r="622" s="7" customFormat="1" hidden="1" x14ac:dyDescent="0.2"/>
    <row r="623" s="7" customFormat="1" hidden="1" x14ac:dyDescent="0.2"/>
    <row r="624" s="7" customFormat="1" hidden="1" x14ac:dyDescent="0.2"/>
    <row r="625" s="7" customFormat="1" hidden="1" x14ac:dyDescent="0.2"/>
    <row r="626" s="7" customFormat="1" hidden="1" x14ac:dyDescent="0.2"/>
    <row r="627" s="7" customFormat="1" hidden="1" x14ac:dyDescent="0.2"/>
    <row r="628" s="7" customFormat="1" hidden="1" x14ac:dyDescent="0.2"/>
    <row r="629" s="7" customFormat="1" hidden="1" x14ac:dyDescent="0.2"/>
    <row r="630" s="7" customFormat="1" hidden="1" x14ac:dyDescent="0.2"/>
    <row r="631" s="7" customFormat="1" hidden="1" x14ac:dyDescent="0.2"/>
    <row r="632" s="7" customFormat="1" hidden="1" x14ac:dyDescent="0.2"/>
    <row r="633" s="7" customFormat="1" hidden="1" x14ac:dyDescent="0.2"/>
    <row r="634" s="7" customFormat="1" hidden="1" x14ac:dyDescent="0.2"/>
    <row r="635" s="7" customFormat="1" hidden="1" x14ac:dyDescent="0.2"/>
    <row r="636" s="7" customFormat="1" hidden="1" x14ac:dyDescent="0.2"/>
    <row r="637" s="7" customFormat="1" hidden="1" x14ac:dyDescent="0.2"/>
    <row r="638" s="7" customFormat="1" hidden="1" x14ac:dyDescent="0.2"/>
    <row r="639" s="7" customFormat="1" hidden="1" x14ac:dyDescent="0.2"/>
    <row r="640" s="7" customFormat="1" hidden="1" x14ac:dyDescent="0.2"/>
    <row r="641" s="7" customFormat="1" hidden="1" x14ac:dyDescent="0.2"/>
    <row r="642" s="7" customFormat="1" hidden="1" x14ac:dyDescent="0.2"/>
    <row r="643" s="7" customFormat="1" hidden="1" x14ac:dyDescent="0.2"/>
    <row r="644" s="7" customFormat="1" hidden="1" x14ac:dyDescent="0.2"/>
    <row r="645" s="7" customFormat="1" hidden="1" x14ac:dyDescent="0.2"/>
    <row r="646" s="7" customFormat="1" hidden="1" x14ac:dyDescent="0.2"/>
    <row r="647" s="7" customFormat="1" hidden="1" x14ac:dyDescent="0.2"/>
    <row r="648" s="7" customFormat="1" hidden="1" x14ac:dyDescent="0.2"/>
    <row r="649" s="7" customFormat="1" hidden="1" x14ac:dyDescent="0.2"/>
    <row r="650" s="7" customFormat="1" hidden="1" x14ac:dyDescent="0.2"/>
    <row r="651" s="7" customFormat="1" hidden="1" x14ac:dyDescent="0.2"/>
    <row r="652" s="7" customFormat="1" hidden="1" x14ac:dyDescent="0.2"/>
    <row r="653" s="7" customFormat="1" hidden="1" x14ac:dyDescent="0.2"/>
    <row r="654" s="7" customFormat="1" hidden="1" x14ac:dyDescent="0.2"/>
    <row r="655" s="7" customFormat="1" hidden="1" x14ac:dyDescent="0.2"/>
    <row r="656" s="7" customFormat="1" hidden="1" x14ac:dyDescent="0.2"/>
    <row r="657" s="7" customFormat="1" hidden="1" x14ac:dyDescent="0.2"/>
    <row r="658" s="7" customFormat="1" hidden="1" x14ac:dyDescent="0.2"/>
    <row r="659" s="7" customFormat="1" hidden="1" x14ac:dyDescent="0.2"/>
    <row r="660" s="7" customFormat="1" hidden="1" x14ac:dyDescent="0.2"/>
    <row r="661" s="7" customFormat="1" hidden="1" x14ac:dyDescent="0.2"/>
    <row r="662" s="7" customFormat="1" hidden="1" x14ac:dyDescent="0.2"/>
    <row r="663" s="7" customFormat="1" hidden="1" x14ac:dyDescent="0.2"/>
    <row r="664" s="7" customFormat="1" hidden="1" x14ac:dyDescent="0.2"/>
    <row r="665" s="7" customFormat="1" hidden="1" x14ac:dyDescent="0.2"/>
    <row r="666" s="7" customFormat="1" hidden="1" x14ac:dyDescent="0.2"/>
    <row r="667" s="7" customFormat="1" hidden="1" x14ac:dyDescent="0.2"/>
    <row r="668" s="7" customFormat="1" hidden="1" x14ac:dyDescent="0.2"/>
    <row r="669" s="7" customFormat="1" hidden="1" x14ac:dyDescent="0.2"/>
    <row r="670" s="7" customFormat="1" hidden="1" x14ac:dyDescent="0.2"/>
    <row r="671" s="7" customFormat="1" hidden="1" x14ac:dyDescent="0.2"/>
    <row r="672" s="7" customFormat="1" hidden="1" x14ac:dyDescent="0.2"/>
    <row r="673" s="7" customFormat="1" hidden="1" x14ac:dyDescent="0.2"/>
    <row r="674" s="7" customFormat="1" hidden="1" x14ac:dyDescent="0.2"/>
    <row r="675" s="7" customFormat="1" hidden="1" x14ac:dyDescent="0.2"/>
    <row r="676" s="7" customFormat="1" hidden="1" x14ac:dyDescent="0.2"/>
    <row r="677" s="7" customFormat="1" hidden="1" x14ac:dyDescent="0.2"/>
    <row r="678" s="7" customFormat="1" hidden="1" x14ac:dyDescent="0.2"/>
    <row r="679" s="7" customFormat="1" hidden="1" x14ac:dyDescent="0.2"/>
    <row r="680" s="7" customFormat="1" hidden="1" x14ac:dyDescent="0.2"/>
    <row r="681" s="7" customFormat="1" hidden="1" x14ac:dyDescent="0.2"/>
    <row r="682" s="7" customFormat="1" hidden="1" x14ac:dyDescent="0.2"/>
    <row r="683" s="7" customFormat="1" hidden="1" x14ac:dyDescent="0.2"/>
    <row r="684" s="7" customFormat="1" hidden="1" x14ac:dyDescent="0.2"/>
    <row r="685" s="7" customFormat="1" hidden="1" x14ac:dyDescent="0.2"/>
    <row r="686" s="7" customFormat="1" hidden="1" x14ac:dyDescent="0.2"/>
    <row r="687" s="7" customFormat="1" hidden="1" x14ac:dyDescent="0.2"/>
    <row r="688" s="7" customFormat="1" hidden="1" x14ac:dyDescent="0.2"/>
    <row r="689" s="7" customFormat="1" hidden="1" x14ac:dyDescent="0.2"/>
    <row r="690" s="7" customFormat="1" hidden="1" x14ac:dyDescent="0.2"/>
    <row r="691" s="7" customFormat="1" hidden="1" x14ac:dyDescent="0.2"/>
    <row r="692" s="7" customFormat="1" hidden="1" x14ac:dyDescent="0.2"/>
    <row r="693" s="7" customFormat="1" hidden="1" x14ac:dyDescent="0.2"/>
    <row r="694" s="7" customFormat="1" hidden="1" x14ac:dyDescent="0.2"/>
    <row r="695" s="7" customFormat="1" hidden="1" x14ac:dyDescent="0.2"/>
    <row r="696" s="7" customFormat="1" hidden="1" x14ac:dyDescent="0.2"/>
    <row r="697" s="7" customFormat="1" hidden="1" x14ac:dyDescent="0.2"/>
    <row r="698" s="7" customFormat="1" hidden="1" x14ac:dyDescent="0.2"/>
    <row r="699" s="7" customFormat="1" hidden="1" x14ac:dyDescent="0.2"/>
    <row r="700" s="7" customFormat="1" hidden="1" x14ac:dyDescent="0.2"/>
    <row r="701" s="7" customFormat="1" hidden="1" x14ac:dyDescent="0.2"/>
    <row r="702" s="7" customFormat="1" hidden="1" x14ac:dyDescent="0.2"/>
    <row r="703" s="7" customFormat="1" hidden="1" x14ac:dyDescent="0.2"/>
    <row r="704" s="7" customFormat="1" hidden="1" x14ac:dyDescent="0.2"/>
    <row r="705" s="7" customFormat="1" hidden="1" x14ac:dyDescent="0.2"/>
    <row r="706" s="7" customFormat="1" hidden="1" x14ac:dyDescent="0.2"/>
    <row r="707" s="7" customFormat="1" hidden="1" x14ac:dyDescent="0.2"/>
    <row r="708" s="7" customFormat="1" hidden="1" x14ac:dyDescent="0.2"/>
    <row r="709" s="7" customFormat="1" hidden="1" x14ac:dyDescent="0.2"/>
    <row r="710" s="7" customFormat="1" hidden="1" x14ac:dyDescent="0.2"/>
    <row r="711" s="7" customFormat="1" hidden="1" x14ac:dyDescent="0.2"/>
    <row r="712" s="7" customFormat="1" hidden="1" x14ac:dyDescent="0.2"/>
    <row r="713" s="7" customFormat="1" hidden="1" x14ac:dyDescent="0.2"/>
    <row r="714" s="7" customFormat="1" hidden="1" x14ac:dyDescent="0.2"/>
    <row r="715" s="7" customFormat="1" hidden="1" x14ac:dyDescent="0.2"/>
    <row r="716" s="7" customFormat="1" hidden="1" x14ac:dyDescent="0.2"/>
    <row r="717" s="7" customFormat="1" hidden="1" x14ac:dyDescent="0.2"/>
    <row r="718" s="7" customFormat="1" hidden="1" x14ac:dyDescent="0.2"/>
    <row r="719" s="7" customFormat="1" hidden="1" x14ac:dyDescent="0.2"/>
    <row r="720" s="7" customFormat="1" hidden="1" x14ac:dyDescent="0.2"/>
    <row r="721" s="7" customFormat="1" hidden="1" x14ac:dyDescent="0.2"/>
    <row r="722" s="7" customFormat="1" hidden="1" x14ac:dyDescent="0.2"/>
    <row r="723" s="7" customFormat="1" hidden="1" x14ac:dyDescent="0.2"/>
    <row r="724" s="7" customFormat="1" hidden="1" x14ac:dyDescent="0.2"/>
    <row r="725" s="7" customFormat="1" hidden="1" x14ac:dyDescent="0.2"/>
    <row r="726" s="7" customFormat="1" hidden="1" x14ac:dyDescent="0.2"/>
    <row r="727" s="7" customFormat="1" hidden="1" x14ac:dyDescent="0.2"/>
    <row r="728" s="7" customFormat="1" hidden="1" x14ac:dyDescent="0.2"/>
    <row r="729" s="7" customFormat="1" hidden="1" x14ac:dyDescent="0.2"/>
    <row r="730" s="7" customFormat="1" hidden="1" x14ac:dyDescent="0.2"/>
    <row r="731" s="7" customFormat="1" hidden="1" x14ac:dyDescent="0.2"/>
    <row r="732" s="7" customFormat="1" hidden="1" x14ac:dyDescent="0.2"/>
    <row r="733" s="7" customFormat="1" hidden="1" x14ac:dyDescent="0.2"/>
    <row r="734" s="7" customFormat="1" hidden="1" x14ac:dyDescent="0.2"/>
    <row r="735" s="7" customFormat="1" hidden="1" x14ac:dyDescent="0.2"/>
    <row r="736" s="7" customFormat="1" hidden="1" x14ac:dyDescent="0.2"/>
    <row r="737" s="7" customFormat="1" hidden="1" x14ac:dyDescent="0.2"/>
    <row r="738" s="7" customFormat="1" hidden="1" x14ac:dyDescent="0.2"/>
    <row r="739" s="7" customFormat="1" hidden="1" x14ac:dyDescent="0.2"/>
    <row r="740" s="7" customFormat="1" hidden="1" x14ac:dyDescent="0.2"/>
    <row r="741" s="7" customFormat="1" hidden="1" x14ac:dyDescent="0.2"/>
    <row r="742" s="7" customFormat="1" hidden="1" x14ac:dyDescent="0.2"/>
    <row r="743" s="7" customFormat="1" hidden="1" x14ac:dyDescent="0.2"/>
    <row r="744" s="7" customFormat="1" hidden="1" x14ac:dyDescent="0.2"/>
    <row r="745" s="7" customFormat="1" hidden="1" x14ac:dyDescent="0.2"/>
    <row r="746" s="7" customFormat="1" hidden="1" x14ac:dyDescent="0.2"/>
    <row r="747" s="7" customFormat="1" hidden="1" x14ac:dyDescent="0.2"/>
    <row r="748" s="7" customFormat="1" hidden="1" x14ac:dyDescent="0.2"/>
    <row r="749" s="7" customFormat="1" hidden="1" x14ac:dyDescent="0.2"/>
    <row r="750" s="7" customFormat="1" hidden="1" x14ac:dyDescent="0.2"/>
    <row r="751" s="7" customFormat="1" hidden="1" x14ac:dyDescent="0.2"/>
    <row r="752" s="7" customFormat="1" hidden="1" x14ac:dyDescent="0.2"/>
    <row r="753" s="7" customFormat="1" hidden="1" x14ac:dyDescent="0.2"/>
    <row r="754" s="7" customFormat="1" hidden="1" x14ac:dyDescent="0.2"/>
    <row r="755" s="7" customFormat="1" hidden="1" x14ac:dyDescent="0.2"/>
    <row r="756" s="7" customFormat="1" hidden="1" x14ac:dyDescent="0.2"/>
    <row r="757" s="7" customFormat="1" hidden="1" x14ac:dyDescent="0.2"/>
    <row r="758" s="7" customFormat="1" hidden="1" x14ac:dyDescent="0.2"/>
    <row r="759" s="7" customFormat="1" hidden="1" x14ac:dyDescent="0.2"/>
    <row r="760" s="7" customFormat="1" hidden="1" x14ac:dyDescent="0.2"/>
    <row r="761" s="7" customFormat="1" hidden="1" x14ac:dyDescent="0.2"/>
    <row r="762" s="7" customFormat="1" hidden="1" x14ac:dyDescent="0.2"/>
    <row r="763" s="7" customFormat="1" hidden="1" x14ac:dyDescent="0.2"/>
    <row r="764" s="7" customFormat="1" hidden="1" x14ac:dyDescent="0.2"/>
    <row r="765" s="7" customFormat="1" hidden="1" x14ac:dyDescent="0.2"/>
    <row r="766" s="7" customFormat="1" hidden="1" x14ac:dyDescent="0.2"/>
    <row r="767" s="7" customFormat="1" hidden="1" x14ac:dyDescent="0.2"/>
    <row r="768" s="7" customFormat="1" hidden="1" x14ac:dyDescent="0.2"/>
    <row r="769" s="7" customFormat="1" hidden="1" x14ac:dyDescent="0.2"/>
    <row r="770" s="7" customFormat="1" hidden="1" x14ac:dyDescent="0.2"/>
    <row r="771" s="7" customFormat="1" hidden="1" x14ac:dyDescent="0.2"/>
    <row r="772" s="7" customFormat="1" hidden="1" x14ac:dyDescent="0.2"/>
    <row r="773" s="7" customFormat="1" hidden="1" x14ac:dyDescent="0.2"/>
    <row r="774" s="7" customFormat="1" hidden="1" x14ac:dyDescent="0.2"/>
    <row r="775" s="7" customFormat="1" hidden="1" x14ac:dyDescent="0.2"/>
    <row r="776" s="7" customFormat="1" hidden="1" x14ac:dyDescent="0.2"/>
    <row r="777" s="7" customFormat="1" hidden="1" x14ac:dyDescent="0.2"/>
    <row r="778" s="7" customFormat="1" hidden="1" x14ac:dyDescent="0.2"/>
    <row r="779" s="7" customFormat="1" hidden="1" x14ac:dyDescent="0.2"/>
    <row r="780" s="7" customFormat="1" hidden="1" x14ac:dyDescent="0.2"/>
    <row r="781" s="7" customFormat="1" hidden="1" x14ac:dyDescent="0.2"/>
    <row r="782" s="7" customFormat="1" hidden="1" x14ac:dyDescent="0.2"/>
    <row r="783" s="7" customFormat="1" hidden="1" x14ac:dyDescent="0.2"/>
    <row r="784" s="7" customFormat="1" hidden="1" x14ac:dyDescent="0.2"/>
    <row r="785" s="7" customFormat="1" hidden="1" x14ac:dyDescent="0.2"/>
    <row r="786" s="7" customFormat="1" hidden="1" x14ac:dyDescent="0.2"/>
    <row r="787" s="7" customFormat="1" hidden="1" x14ac:dyDescent="0.2"/>
    <row r="788" s="7" customFormat="1" hidden="1" x14ac:dyDescent="0.2"/>
    <row r="789" s="7" customFormat="1" hidden="1" x14ac:dyDescent="0.2"/>
    <row r="790" s="7" customFormat="1" hidden="1" x14ac:dyDescent="0.2"/>
    <row r="791" s="7" customFormat="1" hidden="1" x14ac:dyDescent="0.2"/>
    <row r="792" s="7" customFormat="1" hidden="1" x14ac:dyDescent="0.2"/>
    <row r="793" s="7" customFormat="1" hidden="1" x14ac:dyDescent="0.2"/>
    <row r="794" s="7" customFormat="1" hidden="1" x14ac:dyDescent="0.2"/>
    <row r="795" s="7" customFormat="1" hidden="1" x14ac:dyDescent="0.2"/>
    <row r="796" s="7" customFormat="1" hidden="1" x14ac:dyDescent="0.2"/>
    <row r="797" s="7" customFormat="1" hidden="1" x14ac:dyDescent="0.2"/>
    <row r="798" s="7" customFormat="1" hidden="1" x14ac:dyDescent="0.2"/>
    <row r="799" s="7" customFormat="1" hidden="1" x14ac:dyDescent="0.2"/>
    <row r="800" s="7" customFormat="1" hidden="1" x14ac:dyDescent="0.2"/>
    <row r="801" s="7" customFormat="1" hidden="1" x14ac:dyDescent="0.2"/>
    <row r="802" s="7" customFormat="1" hidden="1" x14ac:dyDescent="0.2"/>
    <row r="803" s="7" customFormat="1" hidden="1" x14ac:dyDescent="0.2"/>
    <row r="804" s="7" customFormat="1" hidden="1" x14ac:dyDescent="0.2"/>
    <row r="805" s="7" customFormat="1" hidden="1" x14ac:dyDescent="0.2"/>
    <row r="806" s="7" customFormat="1" hidden="1" x14ac:dyDescent="0.2"/>
    <row r="807" s="7" customFormat="1" hidden="1" x14ac:dyDescent="0.2"/>
    <row r="808" s="7" customFormat="1" hidden="1" x14ac:dyDescent="0.2"/>
    <row r="809" s="7" customFormat="1" hidden="1" x14ac:dyDescent="0.2"/>
    <row r="810" s="7" customFormat="1" hidden="1" x14ac:dyDescent="0.2"/>
    <row r="811" s="7" customFormat="1" hidden="1" x14ac:dyDescent="0.2"/>
    <row r="812" s="7" customFormat="1" hidden="1" x14ac:dyDescent="0.2"/>
    <row r="813" s="7" customFormat="1" hidden="1" x14ac:dyDescent="0.2"/>
    <row r="814" s="7" customFormat="1" hidden="1" x14ac:dyDescent="0.2"/>
    <row r="815" s="7" customFormat="1" hidden="1" x14ac:dyDescent="0.2"/>
    <row r="816" s="7" customFormat="1" hidden="1" x14ac:dyDescent="0.2"/>
    <row r="817" s="7" customFormat="1" hidden="1" x14ac:dyDescent="0.2"/>
    <row r="818" s="7" customFormat="1" hidden="1" x14ac:dyDescent="0.2"/>
    <row r="819" s="7" customFormat="1" hidden="1" x14ac:dyDescent="0.2"/>
    <row r="820" s="7" customFormat="1" hidden="1" x14ac:dyDescent="0.2"/>
    <row r="821" s="7" customFormat="1" hidden="1" x14ac:dyDescent="0.2"/>
    <row r="822" s="7" customFormat="1" hidden="1" x14ac:dyDescent="0.2"/>
    <row r="823" s="7" customFormat="1" hidden="1" x14ac:dyDescent="0.2"/>
    <row r="824" s="7" customFormat="1" hidden="1" x14ac:dyDescent="0.2"/>
    <row r="825" s="7" customFormat="1" hidden="1" x14ac:dyDescent="0.2"/>
    <row r="826" s="7" customFormat="1" hidden="1" x14ac:dyDescent="0.2"/>
    <row r="827" s="7" customFormat="1" hidden="1" x14ac:dyDescent="0.2"/>
    <row r="828" s="7" customFormat="1" hidden="1" x14ac:dyDescent="0.2"/>
    <row r="829" s="7" customFormat="1" hidden="1" x14ac:dyDescent="0.2"/>
    <row r="830" s="7" customFormat="1" hidden="1" x14ac:dyDescent="0.2"/>
    <row r="831" s="7" customFormat="1" hidden="1" x14ac:dyDescent="0.2"/>
    <row r="832" s="7" customFormat="1" hidden="1" x14ac:dyDescent="0.2"/>
    <row r="833" s="7" customFormat="1" hidden="1" x14ac:dyDescent="0.2"/>
    <row r="834" s="7" customFormat="1" hidden="1" x14ac:dyDescent="0.2"/>
    <row r="835" s="7" customFormat="1" hidden="1" x14ac:dyDescent="0.2"/>
    <row r="836" s="7" customFormat="1" hidden="1" x14ac:dyDescent="0.2"/>
    <row r="837" s="7" customFormat="1" hidden="1" x14ac:dyDescent="0.2"/>
    <row r="838" s="7" customFormat="1" hidden="1" x14ac:dyDescent="0.2"/>
    <row r="839" s="7" customFormat="1" hidden="1" x14ac:dyDescent="0.2"/>
    <row r="840" s="7" customFormat="1" hidden="1" x14ac:dyDescent="0.2"/>
    <row r="841" s="7" customFormat="1" hidden="1" x14ac:dyDescent="0.2"/>
    <row r="842" s="7" customFormat="1" hidden="1" x14ac:dyDescent="0.2"/>
    <row r="843" s="7" customFormat="1" hidden="1" x14ac:dyDescent="0.2"/>
    <row r="844" s="7" customFormat="1" hidden="1" x14ac:dyDescent="0.2"/>
    <row r="845" s="7" customFormat="1" hidden="1" x14ac:dyDescent="0.2"/>
    <row r="846" s="7" customFormat="1" hidden="1" x14ac:dyDescent="0.2"/>
    <row r="847" s="7" customFormat="1" hidden="1" x14ac:dyDescent="0.2"/>
    <row r="848" s="7" customFormat="1" hidden="1" x14ac:dyDescent="0.2"/>
    <row r="849" s="7" customFormat="1" hidden="1" x14ac:dyDescent="0.2"/>
    <row r="850" s="7" customFormat="1" hidden="1" x14ac:dyDescent="0.2"/>
    <row r="851" s="7" customFormat="1" hidden="1" x14ac:dyDescent="0.2"/>
    <row r="852" s="7" customFormat="1" hidden="1" x14ac:dyDescent="0.2"/>
    <row r="853" s="7" customFormat="1" hidden="1" x14ac:dyDescent="0.2"/>
    <row r="854" s="7" customFormat="1" hidden="1" x14ac:dyDescent="0.2"/>
    <row r="855" s="7" customFormat="1" hidden="1" x14ac:dyDescent="0.2"/>
    <row r="856" s="7" customFormat="1" hidden="1" x14ac:dyDescent="0.2"/>
    <row r="857" s="7" customFormat="1" hidden="1" x14ac:dyDescent="0.2"/>
    <row r="858" s="7" customFormat="1" hidden="1" x14ac:dyDescent="0.2"/>
    <row r="859" s="7" customFormat="1" hidden="1" x14ac:dyDescent="0.2"/>
    <row r="860" s="7" customFormat="1" hidden="1" x14ac:dyDescent="0.2"/>
    <row r="861" s="7" customFormat="1" hidden="1" x14ac:dyDescent="0.2"/>
    <row r="862" s="7" customFormat="1" hidden="1" x14ac:dyDescent="0.2"/>
    <row r="863" s="7" customFormat="1" hidden="1" x14ac:dyDescent="0.2"/>
    <row r="864" s="7" customFormat="1" hidden="1" x14ac:dyDescent="0.2"/>
    <row r="865" s="7" customFormat="1" hidden="1" x14ac:dyDescent="0.2"/>
    <row r="866" s="7" customFormat="1" hidden="1" x14ac:dyDescent="0.2"/>
    <row r="867" s="7" customFormat="1" hidden="1" x14ac:dyDescent="0.2"/>
    <row r="868" s="7" customFormat="1" hidden="1" x14ac:dyDescent="0.2"/>
    <row r="869" s="7" customFormat="1" hidden="1" x14ac:dyDescent="0.2"/>
    <row r="870" s="7" customFormat="1" hidden="1" x14ac:dyDescent="0.2"/>
    <row r="871" s="7" customFormat="1" hidden="1" x14ac:dyDescent="0.2"/>
    <row r="872" s="7" customFormat="1" hidden="1" x14ac:dyDescent="0.2"/>
    <row r="873" s="7" customFormat="1" hidden="1" x14ac:dyDescent="0.2"/>
    <row r="874" s="7" customFormat="1" hidden="1" x14ac:dyDescent="0.2"/>
    <row r="875" s="7" customFormat="1" hidden="1" x14ac:dyDescent="0.2"/>
    <row r="876" s="7" customFormat="1" hidden="1" x14ac:dyDescent="0.2"/>
    <row r="877" s="7" customFormat="1" hidden="1" x14ac:dyDescent="0.2"/>
    <row r="878" s="7" customFormat="1" hidden="1" x14ac:dyDescent="0.2"/>
    <row r="879" s="7" customFormat="1" hidden="1" x14ac:dyDescent="0.2"/>
    <row r="880" s="7" customFormat="1" hidden="1" x14ac:dyDescent="0.2"/>
    <row r="881" s="7" customFormat="1" hidden="1" x14ac:dyDescent="0.2"/>
    <row r="882" s="7" customFormat="1" hidden="1" x14ac:dyDescent="0.2"/>
    <row r="883" s="7" customFormat="1" hidden="1" x14ac:dyDescent="0.2"/>
    <row r="884" s="7" customFormat="1" hidden="1" x14ac:dyDescent="0.2"/>
    <row r="885" s="7" customFormat="1" hidden="1" x14ac:dyDescent="0.2"/>
    <row r="886" s="7" customFormat="1" hidden="1" x14ac:dyDescent="0.2"/>
    <row r="887" s="7" customFormat="1" hidden="1" x14ac:dyDescent="0.2"/>
    <row r="888" s="7" customFormat="1" hidden="1" x14ac:dyDescent="0.2"/>
    <row r="889" s="7" customFormat="1" hidden="1" x14ac:dyDescent="0.2"/>
    <row r="890" s="7" customFormat="1" hidden="1" x14ac:dyDescent="0.2"/>
    <row r="891" s="7" customFormat="1" hidden="1" x14ac:dyDescent="0.2"/>
    <row r="892" s="7" customFormat="1" hidden="1" x14ac:dyDescent="0.2"/>
    <row r="893" s="7" customFormat="1" hidden="1" x14ac:dyDescent="0.2"/>
    <row r="894" s="7" customFormat="1" hidden="1" x14ac:dyDescent="0.2"/>
    <row r="895" s="7" customFormat="1" hidden="1" x14ac:dyDescent="0.2"/>
    <row r="896" s="7" customFormat="1" hidden="1" x14ac:dyDescent="0.2"/>
    <row r="897" s="7" customFormat="1" hidden="1" x14ac:dyDescent="0.2"/>
    <row r="898" s="7" customFormat="1" hidden="1" x14ac:dyDescent="0.2"/>
    <row r="899" s="7" customFormat="1" hidden="1" x14ac:dyDescent="0.2"/>
    <row r="900" s="7" customFormat="1" hidden="1" x14ac:dyDescent="0.2"/>
    <row r="901" s="7" customFormat="1" hidden="1" x14ac:dyDescent="0.2"/>
    <row r="902" s="7" customFormat="1" hidden="1" x14ac:dyDescent="0.2"/>
    <row r="903" s="7" customFormat="1" hidden="1" x14ac:dyDescent="0.2"/>
    <row r="904" s="7" customFormat="1" hidden="1" x14ac:dyDescent="0.2"/>
    <row r="905" s="7" customFormat="1" hidden="1" x14ac:dyDescent="0.2"/>
    <row r="906" s="7" customFormat="1" hidden="1" x14ac:dyDescent="0.2"/>
    <row r="907" s="7" customFormat="1" hidden="1" x14ac:dyDescent="0.2"/>
    <row r="908" s="7" customFormat="1" hidden="1" x14ac:dyDescent="0.2"/>
    <row r="909" s="7" customFormat="1" hidden="1" x14ac:dyDescent="0.2"/>
    <row r="910" s="7" customFormat="1" hidden="1" x14ac:dyDescent="0.2"/>
    <row r="911" s="7" customFormat="1" hidden="1" x14ac:dyDescent="0.2"/>
    <row r="912" s="7" customFormat="1" hidden="1" x14ac:dyDescent="0.2"/>
    <row r="913" s="7" customFormat="1" hidden="1" x14ac:dyDescent="0.2"/>
    <row r="914" s="7" customFormat="1" hidden="1" x14ac:dyDescent="0.2"/>
    <row r="915" s="7" customFormat="1" hidden="1" x14ac:dyDescent="0.2"/>
    <row r="916" s="7" customFormat="1" hidden="1" x14ac:dyDescent="0.2"/>
    <row r="917" s="7" customFormat="1" hidden="1" x14ac:dyDescent="0.2"/>
    <row r="918" s="7" customFormat="1" hidden="1" x14ac:dyDescent="0.2"/>
    <row r="919" s="7" customFormat="1" hidden="1" x14ac:dyDescent="0.2"/>
    <row r="920" s="7" customFormat="1" hidden="1" x14ac:dyDescent="0.2"/>
    <row r="921" s="7" customFormat="1" hidden="1" x14ac:dyDescent="0.2"/>
    <row r="922" s="7" customFormat="1" hidden="1" x14ac:dyDescent="0.2"/>
    <row r="923" s="7" customFormat="1" hidden="1" x14ac:dyDescent="0.2"/>
    <row r="924" s="7" customFormat="1" hidden="1" x14ac:dyDescent="0.2"/>
    <row r="925" s="7" customFormat="1" hidden="1" x14ac:dyDescent="0.2"/>
    <row r="926" s="7" customFormat="1" hidden="1" x14ac:dyDescent="0.2"/>
    <row r="927" s="7" customFormat="1" hidden="1" x14ac:dyDescent="0.2"/>
    <row r="928" s="7" customFormat="1" hidden="1" x14ac:dyDescent="0.2"/>
    <row r="929" s="7" customFormat="1" hidden="1" x14ac:dyDescent="0.2"/>
    <row r="930" s="7" customFormat="1" hidden="1" x14ac:dyDescent="0.2"/>
    <row r="931" s="7" customFormat="1" hidden="1" x14ac:dyDescent="0.2"/>
    <row r="932" s="7" customFormat="1" hidden="1" x14ac:dyDescent="0.2"/>
    <row r="933" s="7" customFormat="1" hidden="1" x14ac:dyDescent="0.2"/>
    <row r="934" s="7" customFormat="1" hidden="1" x14ac:dyDescent="0.2"/>
    <row r="935" s="7" customFormat="1" hidden="1" x14ac:dyDescent="0.2"/>
    <row r="936" s="7" customFormat="1" hidden="1" x14ac:dyDescent="0.2"/>
    <row r="937" s="7" customFormat="1" hidden="1" x14ac:dyDescent="0.2"/>
    <row r="938" s="7" customFormat="1" hidden="1" x14ac:dyDescent="0.2"/>
    <row r="939" s="7" customFormat="1" hidden="1" x14ac:dyDescent="0.2"/>
    <row r="940" s="7" customFormat="1" hidden="1" x14ac:dyDescent="0.2"/>
    <row r="941" s="7" customFormat="1" hidden="1" x14ac:dyDescent="0.2"/>
    <row r="942" s="7" customFormat="1" hidden="1" x14ac:dyDescent="0.2"/>
    <row r="943" s="7" customFormat="1" hidden="1" x14ac:dyDescent="0.2"/>
    <row r="944" s="7" customFormat="1" hidden="1" x14ac:dyDescent="0.2"/>
    <row r="945" s="7" customFormat="1" hidden="1" x14ac:dyDescent="0.2"/>
    <row r="946" s="7" customFormat="1" hidden="1" x14ac:dyDescent="0.2"/>
    <row r="947" s="7" customFormat="1" hidden="1" x14ac:dyDescent="0.2"/>
    <row r="948" s="7" customFormat="1" hidden="1" x14ac:dyDescent="0.2"/>
    <row r="949" s="7" customFormat="1" hidden="1" x14ac:dyDescent="0.2"/>
    <row r="950" s="7" customFormat="1" hidden="1" x14ac:dyDescent="0.2"/>
    <row r="951" s="7" customFormat="1" hidden="1" x14ac:dyDescent="0.2"/>
    <row r="952" s="7" customFormat="1" hidden="1" x14ac:dyDescent="0.2"/>
    <row r="953" s="7" customFormat="1" hidden="1" x14ac:dyDescent="0.2"/>
    <row r="954" s="7" customFormat="1" hidden="1" x14ac:dyDescent="0.2"/>
    <row r="955" s="7" customFormat="1" hidden="1" x14ac:dyDescent="0.2"/>
    <row r="956" s="7" customFormat="1" hidden="1" x14ac:dyDescent="0.2"/>
    <row r="957" s="7" customFormat="1" hidden="1" x14ac:dyDescent="0.2"/>
    <row r="958" s="7" customFormat="1" hidden="1" x14ac:dyDescent="0.2"/>
    <row r="959" s="7" customFormat="1" hidden="1" x14ac:dyDescent="0.2"/>
    <row r="960" s="7" customFormat="1" hidden="1" x14ac:dyDescent="0.2"/>
    <row r="961" s="7" customFormat="1" hidden="1" x14ac:dyDescent="0.2"/>
    <row r="962" s="7" customFormat="1" hidden="1" x14ac:dyDescent="0.2"/>
    <row r="963" s="7" customFormat="1" hidden="1" x14ac:dyDescent="0.2"/>
    <row r="964" s="7" customFormat="1" hidden="1" x14ac:dyDescent="0.2"/>
    <row r="965" s="7" customFormat="1" hidden="1" x14ac:dyDescent="0.2"/>
    <row r="966" s="7" customFormat="1" hidden="1" x14ac:dyDescent="0.2"/>
    <row r="967" s="7" customFormat="1" hidden="1" x14ac:dyDescent="0.2"/>
    <row r="968" s="7" customFormat="1" hidden="1" x14ac:dyDescent="0.2"/>
    <row r="969" s="7" customFormat="1" hidden="1" x14ac:dyDescent="0.2"/>
    <row r="970" s="7" customFormat="1" hidden="1" x14ac:dyDescent="0.2"/>
    <row r="971" s="7" customFormat="1" hidden="1" x14ac:dyDescent="0.2"/>
    <row r="972" s="7" customFormat="1" hidden="1" x14ac:dyDescent="0.2"/>
    <row r="973" s="7" customFormat="1" hidden="1" x14ac:dyDescent="0.2"/>
    <row r="974" s="7" customFormat="1" hidden="1" x14ac:dyDescent="0.2"/>
    <row r="975" s="7" customFormat="1" hidden="1" x14ac:dyDescent="0.2"/>
    <row r="976" s="7" customFormat="1" hidden="1" x14ac:dyDescent="0.2"/>
    <row r="977" s="7" customFormat="1" hidden="1" x14ac:dyDescent="0.2"/>
    <row r="978" s="7" customFormat="1" hidden="1" x14ac:dyDescent="0.2"/>
    <row r="979" s="7" customFormat="1" hidden="1" x14ac:dyDescent="0.2"/>
    <row r="980" s="7" customFormat="1" hidden="1" x14ac:dyDescent="0.2"/>
    <row r="981" s="7" customFormat="1" hidden="1" x14ac:dyDescent="0.2"/>
    <row r="982" s="7" customFormat="1" hidden="1" x14ac:dyDescent="0.2"/>
    <row r="983" s="7" customFormat="1" hidden="1" x14ac:dyDescent="0.2"/>
    <row r="984" s="7" customFormat="1" hidden="1" x14ac:dyDescent="0.2"/>
    <row r="985" s="7" customFormat="1" hidden="1" x14ac:dyDescent="0.2"/>
    <row r="986" s="7" customFormat="1" hidden="1" x14ac:dyDescent="0.2"/>
    <row r="987" s="7" customFormat="1" hidden="1" x14ac:dyDescent="0.2"/>
    <row r="988" s="7" customFormat="1" hidden="1" x14ac:dyDescent="0.2"/>
    <row r="989" s="7" customFormat="1" hidden="1" x14ac:dyDescent="0.2"/>
    <row r="990" s="7" customFormat="1" hidden="1" x14ac:dyDescent="0.2"/>
    <row r="991" s="7" customFormat="1" hidden="1" x14ac:dyDescent="0.2"/>
    <row r="992" s="7" customFormat="1" hidden="1" x14ac:dyDescent="0.2"/>
    <row r="993" s="7" customFormat="1" hidden="1" x14ac:dyDescent="0.2"/>
    <row r="994" s="7" customFormat="1" hidden="1" x14ac:dyDescent="0.2"/>
    <row r="995" s="7" customFormat="1" hidden="1" x14ac:dyDescent="0.2"/>
    <row r="996" s="7" customFormat="1" hidden="1" x14ac:dyDescent="0.2"/>
    <row r="997" s="7" customFormat="1" hidden="1" x14ac:dyDescent="0.2"/>
    <row r="998" s="7" customFormat="1" hidden="1" x14ac:dyDescent="0.2"/>
    <row r="999" s="7" customFormat="1" hidden="1" x14ac:dyDescent="0.2"/>
    <row r="1000" s="7" customFormat="1" hidden="1" x14ac:dyDescent="0.2"/>
    <row r="1001" s="7" customFormat="1" hidden="1" x14ac:dyDescent="0.2"/>
    <row r="1002" s="7" customFormat="1" hidden="1" x14ac:dyDescent="0.2"/>
    <row r="1003" s="7" customFormat="1" hidden="1" x14ac:dyDescent="0.2"/>
    <row r="1004" s="7" customFormat="1" hidden="1" x14ac:dyDescent="0.2"/>
    <row r="1005" s="7" customFormat="1" hidden="1" x14ac:dyDescent="0.2"/>
    <row r="1006" s="7" customFormat="1" hidden="1" x14ac:dyDescent="0.2"/>
    <row r="1007" s="7" customFormat="1" hidden="1" x14ac:dyDescent="0.2"/>
    <row r="1008" s="7" customFormat="1" hidden="1" x14ac:dyDescent="0.2"/>
    <row r="1009" s="7" customFormat="1" hidden="1" x14ac:dyDescent="0.2"/>
    <row r="1010" s="7" customFormat="1" hidden="1" x14ac:dyDescent="0.2"/>
    <row r="1011" s="7" customFormat="1" hidden="1" x14ac:dyDescent="0.2"/>
    <row r="1012" s="7" customFormat="1" hidden="1" x14ac:dyDescent="0.2"/>
    <row r="1013" s="7" customFormat="1" hidden="1" x14ac:dyDescent="0.2"/>
    <row r="1014" s="7" customFormat="1" hidden="1" x14ac:dyDescent="0.2"/>
    <row r="1015" s="7" customFormat="1" hidden="1" x14ac:dyDescent="0.2"/>
    <row r="1016" s="7" customFormat="1" hidden="1" x14ac:dyDescent="0.2"/>
    <row r="1017" s="7" customFormat="1" hidden="1" x14ac:dyDescent="0.2"/>
    <row r="1018" s="7" customFormat="1" hidden="1" x14ac:dyDescent="0.2"/>
    <row r="1019" s="7" customFormat="1" hidden="1" x14ac:dyDescent="0.2"/>
    <row r="1020" s="7" customFormat="1" hidden="1" x14ac:dyDescent="0.2"/>
    <row r="1021" s="7" customFormat="1" hidden="1" x14ac:dyDescent="0.2"/>
    <row r="1022" s="7" customFormat="1" hidden="1" x14ac:dyDescent="0.2"/>
    <row r="1023" s="7" customFormat="1" hidden="1" x14ac:dyDescent="0.2"/>
    <row r="1024" s="7" customFormat="1" hidden="1" x14ac:dyDescent="0.2"/>
    <row r="1025" s="7" customFormat="1" hidden="1" x14ac:dyDescent="0.2"/>
    <row r="1026" s="7" customFormat="1" hidden="1" x14ac:dyDescent="0.2"/>
    <row r="1027" s="7" customFormat="1" hidden="1" x14ac:dyDescent="0.2"/>
    <row r="1028" s="7" customFormat="1" hidden="1" x14ac:dyDescent="0.2"/>
    <row r="1029" s="7" customFormat="1" hidden="1" x14ac:dyDescent="0.2"/>
    <row r="1030" s="7" customFormat="1" hidden="1" x14ac:dyDescent="0.2"/>
    <row r="1031" s="7" customFormat="1" hidden="1" x14ac:dyDescent="0.2"/>
    <row r="1032" s="7" customFormat="1" hidden="1" x14ac:dyDescent="0.2"/>
    <row r="1033" s="7" customFormat="1" hidden="1" x14ac:dyDescent="0.2"/>
    <row r="1034" s="7" customFormat="1" hidden="1" x14ac:dyDescent="0.2"/>
    <row r="1035" s="7" customFormat="1" hidden="1" x14ac:dyDescent="0.2"/>
    <row r="1036" s="7" customFormat="1" hidden="1" x14ac:dyDescent="0.2"/>
    <row r="1037" s="7" customFormat="1" hidden="1" x14ac:dyDescent="0.2"/>
    <row r="1038" s="7" customFormat="1" hidden="1" x14ac:dyDescent="0.2"/>
    <row r="1039" s="7" customFormat="1" hidden="1" x14ac:dyDescent="0.2"/>
    <row r="1040" s="7" customFormat="1" hidden="1" x14ac:dyDescent="0.2"/>
    <row r="1041" s="7" customFormat="1" hidden="1" x14ac:dyDescent="0.2"/>
    <row r="1042" s="7" customFormat="1" hidden="1" x14ac:dyDescent="0.2"/>
    <row r="1043" s="7" customFormat="1" hidden="1" x14ac:dyDescent="0.2"/>
    <row r="1044" s="7" customFormat="1" hidden="1" x14ac:dyDescent="0.2"/>
    <row r="1045" s="7" customFormat="1" hidden="1" x14ac:dyDescent="0.2"/>
    <row r="1046" s="7" customFormat="1" hidden="1" x14ac:dyDescent="0.2"/>
    <row r="1047" s="7" customFormat="1" hidden="1" x14ac:dyDescent="0.2"/>
    <row r="1048" s="7" customFormat="1" hidden="1" x14ac:dyDescent="0.2"/>
    <row r="1049" s="7" customFormat="1" hidden="1" x14ac:dyDescent="0.2"/>
    <row r="1050" s="7" customFormat="1" hidden="1" x14ac:dyDescent="0.2"/>
    <row r="1051" s="7" customFormat="1" hidden="1" x14ac:dyDescent="0.2"/>
    <row r="1052" s="7" customFormat="1" hidden="1" x14ac:dyDescent="0.2"/>
    <row r="1053" s="7" customFormat="1" hidden="1" x14ac:dyDescent="0.2"/>
    <row r="1054" s="7" customFormat="1" hidden="1" x14ac:dyDescent="0.2"/>
    <row r="1055" s="7" customFormat="1" hidden="1" x14ac:dyDescent="0.2"/>
    <row r="1056" s="7" customFormat="1" hidden="1" x14ac:dyDescent="0.2"/>
    <row r="1057" s="7" customFormat="1" hidden="1" x14ac:dyDescent="0.2"/>
    <row r="1058" s="7" customFormat="1" hidden="1" x14ac:dyDescent="0.2"/>
    <row r="1059" s="7" customFormat="1" hidden="1" x14ac:dyDescent="0.2"/>
    <row r="1060" s="7" customFormat="1" hidden="1" x14ac:dyDescent="0.2"/>
    <row r="1061" s="7" customFormat="1" hidden="1" x14ac:dyDescent="0.2"/>
    <row r="1062" s="7" customFormat="1" hidden="1" x14ac:dyDescent="0.2"/>
    <row r="1063" s="7" customFormat="1" hidden="1" x14ac:dyDescent="0.2"/>
    <row r="1064" s="7" customFormat="1" hidden="1" x14ac:dyDescent="0.2"/>
    <row r="1065" s="7" customFormat="1" hidden="1" x14ac:dyDescent="0.2"/>
    <row r="1066" s="7" customFormat="1" hidden="1" x14ac:dyDescent="0.2"/>
    <row r="1067" s="7" customFormat="1" hidden="1" x14ac:dyDescent="0.2"/>
    <row r="1068" s="7" customFormat="1" hidden="1" x14ac:dyDescent="0.2"/>
    <row r="1069" s="7" customFormat="1" hidden="1" x14ac:dyDescent="0.2"/>
    <row r="1070" s="7" customFormat="1" hidden="1" x14ac:dyDescent="0.2"/>
    <row r="1071" s="7" customFormat="1" hidden="1" x14ac:dyDescent="0.2"/>
    <row r="1072" s="7" customFormat="1" hidden="1" x14ac:dyDescent="0.2"/>
    <row r="1073" s="7" customFormat="1" hidden="1" x14ac:dyDescent="0.2"/>
    <row r="1074" s="7" customFormat="1" hidden="1" x14ac:dyDescent="0.2"/>
    <row r="1075" s="7" customFormat="1" hidden="1" x14ac:dyDescent="0.2"/>
    <row r="1076" s="7" customFormat="1" hidden="1" x14ac:dyDescent="0.2"/>
    <row r="1077" s="7" customFormat="1" hidden="1" x14ac:dyDescent="0.2"/>
    <row r="1078" s="7" customFormat="1" hidden="1" x14ac:dyDescent="0.2"/>
    <row r="1079" s="7" customFormat="1" hidden="1" x14ac:dyDescent="0.2"/>
    <row r="1080" s="7" customFormat="1" hidden="1" x14ac:dyDescent="0.2"/>
    <row r="1081" s="7" customFormat="1" hidden="1" x14ac:dyDescent="0.2"/>
    <row r="1082" s="7" customFormat="1" hidden="1" x14ac:dyDescent="0.2"/>
    <row r="1083" s="7" customFormat="1" hidden="1" x14ac:dyDescent="0.2"/>
    <row r="1084" s="7" customFormat="1" hidden="1" x14ac:dyDescent="0.2"/>
    <row r="1085" s="7" customFormat="1" hidden="1" x14ac:dyDescent="0.2"/>
    <row r="1086" s="7" customFormat="1" hidden="1" x14ac:dyDescent="0.2"/>
    <row r="1087" s="7" customFormat="1" hidden="1" x14ac:dyDescent="0.2"/>
    <row r="1088" s="7" customFormat="1" hidden="1" x14ac:dyDescent="0.2"/>
    <row r="1089" s="7" customFormat="1" hidden="1" x14ac:dyDescent="0.2"/>
    <row r="1090" s="7" customFormat="1" hidden="1" x14ac:dyDescent="0.2"/>
    <row r="1091" s="7" customFormat="1" hidden="1" x14ac:dyDescent="0.2"/>
    <row r="1092" s="7" customFormat="1" hidden="1" x14ac:dyDescent="0.2"/>
    <row r="1093" s="7" customFormat="1" hidden="1" x14ac:dyDescent="0.2"/>
    <row r="1094" s="7" customFormat="1" hidden="1" x14ac:dyDescent="0.2"/>
    <row r="1095" s="7" customFormat="1" hidden="1" x14ac:dyDescent="0.2"/>
    <row r="1096" s="7" customFormat="1" hidden="1" x14ac:dyDescent="0.2"/>
    <row r="1097" s="7" customFormat="1" hidden="1" x14ac:dyDescent="0.2"/>
    <row r="1098" s="7" customFormat="1" hidden="1" x14ac:dyDescent="0.2"/>
    <row r="1099" s="7" customFormat="1" hidden="1" x14ac:dyDescent="0.2"/>
    <row r="1100" s="7" customFormat="1" hidden="1" x14ac:dyDescent="0.2"/>
    <row r="1101" s="7" customFormat="1" hidden="1" x14ac:dyDescent="0.2"/>
    <row r="1102" s="7" customFormat="1" hidden="1" x14ac:dyDescent="0.2"/>
    <row r="1103" s="7" customFormat="1" hidden="1" x14ac:dyDescent="0.2"/>
    <row r="1104" s="7" customFormat="1" hidden="1" x14ac:dyDescent="0.2"/>
    <row r="1105" s="7" customFormat="1" hidden="1" x14ac:dyDescent="0.2"/>
    <row r="1106" s="7" customFormat="1" hidden="1" x14ac:dyDescent="0.2"/>
    <row r="1107" s="7" customFormat="1" hidden="1" x14ac:dyDescent="0.2"/>
    <row r="1108" s="7" customFormat="1" hidden="1" x14ac:dyDescent="0.2"/>
    <row r="1109" s="7" customFormat="1" hidden="1" x14ac:dyDescent="0.2"/>
    <row r="1110" s="7" customFormat="1" hidden="1" x14ac:dyDescent="0.2"/>
    <row r="1111" s="7" customFormat="1" hidden="1" x14ac:dyDescent="0.2"/>
    <row r="1112" s="7" customFormat="1" hidden="1" x14ac:dyDescent="0.2"/>
    <row r="1113" s="7" customFormat="1" hidden="1" x14ac:dyDescent="0.2"/>
    <row r="1114" s="7" customFormat="1" hidden="1" x14ac:dyDescent="0.2"/>
    <row r="1115" s="7" customFormat="1" hidden="1" x14ac:dyDescent="0.2"/>
    <row r="1116" s="7" customFormat="1" hidden="1" x14ac:dyDescent="0.2"/>
    <row r="1117" s="7" customFormat="1" hidden="1" x14ac:dyDescent="0.2"/>
    <row r="1118" s="7" customFormat="1" hidden="1" x14ac:dyDescent="0.2"/>
    <row r="1119" s="7" customFormat="1" hidden="1" x14ac:dyDescent="0.2"/>
    <row r="1120" s="7" customFormat="1" hidden="1" x14ac:dyDescent="0.2"/>
    <row r="1121" s="7" customFormat="1" hidden="1" x14ac:dyDescent="0.2"/>
    <row r="1122" s="7" customFormat="1" hidden="1" x14ac:dyDescent="0.2"/>
    <row r="1123" s="7" customFormat="1" hidden="1" x14ac:dyDescent="0.2"/>
    <row r="1124" s="7" customFormat="1" hidden="1" x14ac:dyDescent="0.2"/>
    <row r="1125" s="7" customFormat="1" hidden="1" x14ac:dyDescent="0.2"/>
    <row r="1126" s="7" customFormat="1" hidden="1" x14ac:dyDescent="0.2"/>
    <row r="1127" s="7" customFormat="1" hidden="1" x14ac:dyDescent="0.2"/>
    <row r="1128" s="7" customFormat="1" hidden="1" x14ac:dyDescent="0.2"/>
    <row r="1129" s="7" customFormat="1" hidden="1" x14ac:dyDescent="0.2"/>
    <row r="1130" s="7" customFormat="1" hidden="1" x14ac:dyDescent="0.2"/>
    <row r="1131" s="7" customFormat="1" hidden="1" x14ac:dyDescent="0.2"/>
    <row r="1132" s="7" customFormat="1" hidden="1" x14ac:dyDescent="0.2"/>
    <row r="1133" s="7" customFormat="1" hidden="1" x14ac:dyDescent="0.2"/>
    <row r="1134" s="7" customFormat="1" hidden="1" x14ac:dyDescent="0.2"/>
    <row r="1135" s="7" customFormat="1" hidden="1" x14ac:dyDescent="0.2"/>
    <row r="1136" s="7" customFormat="1" hidden="1" x14ac:dyDescent="0.2"/>
    <row r="1137" s="7" customFormat="1" hidden="1" x14ac:dyDescent="0.2"/>
    <row r="1138" s="7" customFormat="1" hidden="1" x14ac:dyDescent="0.2"/>
    <row r="1139" s="7" customFormat="1" hidden="1" x14ac:dyDescent="0.2"/>
    <row r="1140" s="7" customFormat="1" hidden="1" x14ac:dyDescent="0.2"/>
    <row r="1141" s="7" customFormat="1" hidden="1" x14ac:dyDescent="0.2"/>
    <row r="1142" s="7" customFormat="1" hidden="1" x14ac:dyDescent="0.2"/>
    <row r="1143" s="7" customFormat="1" hidden="1" x14ac:dyDescent="0.2"/>
    <row r="1144" s="7" customFormat="1" hidden="1" x14ac:dyDescent="0.2"/>
    <row r="1145" s="7" customFormat="1" hidden="1" x14ac:dyDescent="0.2"/>
    <row r="1146" s="7" customFormat="1" hidden="1" x14ac:dyDescent="0.2"/>
    <row r="1147" s="7" customFormat="1" hidden="1" x14ac:dyDescent="0.2"/>
    <row r="1148" s="7" customFormat="1" hidden="1" x14ac:dyDescent="0.2"/>
    <row r="1149" s="7" customFormat="1" hidden="1" x14ac:dyDescent="0.2"/>
    <row r="1150" s="7" customFormat="1" hidden="1" x14ac:dyDescent="0.2"/>
    <row r="1151" s="7" customFormat="1" hidden="1" x14ac:dyDescent="0.2"/>
    <row r="1152" s="7" customFormat="1" hidden="1" x14ac:dyDescent="0.2"/>
    <row r="1153" s="7" customFormat="1" hidden="1" x14ac:dyDescent="0.2"/>
    <row r="1154" s="7" customFormat="1" hidden="1" x14ac:dyDescent="0.2"/>
    <row r="1155" s="7" customFormat="1" hidden="1" x14ac:dyDescent="0.2"/>
    <row r="1156" s="7" customFormat="1" hidden="1" x14ac:dyDescent="0.2"/>
    <row r="1157" s="7" customFormat="1" hidden="1" x14ac:dyDescent="0.2"/>
    <row r="1158" s="7" customFormat="1" hidden="1" x14ac:dyDescent="0.2"/>
    <row r="1159" s="7" customFormat="1" hidden="1" x14ac:dyDescent="0.2"/>
    <row r="1160" s="7" customFormat="1" hidden="1" x14ac:dyDescent="0.2"/>
    <row r="1161" s="7" customFormat="1" hidden="1" x14ac:dyDescent="0.2"/>
    <row r="1162" s="7" customFormat="1" hidden="1" x14ac:dyDescent="0.2"/>
    <row r="1163" s="7" customFormat="1" hidden="1" x14ac:dyDescent="0.2"/>
    <row r="1164" s="7" customFormat="1" hidden="1" x14ac:dyDescent="0.2"/>
    <row r="1165" s="7" customFormat="1" hidden="1" x14ac:dyDescent="0.2"/>
    <row r="1166" s="7" customFormat="1" hidden="1" x14ac:dyDescent="0.2"/>
    <row r="1167" s="7" customFormat="1" hidden="1" x14ac:dyDescent="0.2"/>
    <row r="1168" s="7" customFormat="1" hidden="1" x14ac:dyDescent="0.2"/>
    <row r="1169" s="7" customFormat="1" hidden="1" x14ac:dyDescent="0.2"/>
    <row r="1170" s="7" customFormat="1" hidden="1" x14ac:dyDescent="0.2"/>
    <row r="1171" s="7" customFormat="1" hidden="1" x14ac:dyDescent="0.2"/>
    <row r="1172" s="7" customFormat="1" hidden="1" x14ac:dyDescent="0.2"/>
    <row r="1173" s="7" customFormat="1" hidden="1" x14ac:dyDescent="0.2"/>
    <row r="1174" s="7" customFormat="1" hidden="1" x14ac:dyDescent="0.2"/>
    <row r="1175" s="7" customFormat="1" hidden="1" x14ac:dyDescent="0.2"/>
    <row r="1176" s="7" customFormat="1" hidden="1" x14ac:dyDescent="0.2"/>
    <row r="1177" s="7" customFormat="1" hidden="1" x14ac:dyDescent="0.2"/>
    <row r="1178" s="7" customFormat="1" hidden="1" x14ac:dyDescent="0.2"/>
    <row r="1179" s="7" customFormat="1" hidden="1" x14ac:dyDescent="0.2"/>
    <row r="1180" s="7" customFormat="1" hidden="1" x14ac:dyDescent="0.2"/>
    <row r="1181" s="7" customFormat="1" hidden="1" x14ac:dyDescent="0.2"/>
    <row r="1182" s="7" customFormat="1" hidden="1" x14ac:dyDescent="0.2"/>
    <row r="1183" s="7" customFormat="1" hidden="1" x14ac:dyDescent="0.2"/>
    <row r="1184" s="7" customFormat="1" hidden="1" x14ac:dyDescent="0.2"/>
    <row r="1185" s="7" customFormat="1" hidden="1" x14ac:dyDescent="0.2"/>
    <row r="1186" s="7" customFormat="1" hidden="1" x14ac:dyDescent="0.2"/>
    <row r="1187" s="7" customFormat="1" hidden="1" x14ac:dyDescent="0.2"/>
    <row r="1188" s="7" customFormat="1" hidden="1" x14ac:dyDescent="0.2"/>
    <row r="1189" s="7" customFormat="1" hidden="1" x14ac:dyDescent="0.2"/>
    <row r="1190" s="7" customFormat="1" hidden="1" x14ac:dyDescent="0.2"/>
    <row r="1191" s="7" customFormat="1" hidden="1" x14ac:dyDescent="0.2"/>
    <row r="1192" s="7" customFormat="1" hidden="1" x14ac:dyDescent="0.2"/>
    <row r="1193" s="7" customFormat="1" hidden="1" x14ac:dyDescent="0.2"/>
    <row r="1194" s="7" customFormat="1" hidden="1" x14ac:dyDescent="0.2"/>
    <row r="1195" s="7" customFormat="1" hidden="1" x14ac:dyDescent="0.2"/>
    <row r="1196" s="7" customFormat="1" hidden="1" x14ac:dyDescent="0.2"/>
    <row r="1197" s="7" customFormat="1" hidden="1" x14ac:dyDescent="0.2"/>
    <row r="1198" s="7" customFormat="1" hidden="1" x14ac:dyDescent="0.2"/>
    <row r="1199" s="7" customFormat="1" hidden="1" x14ac:dyDescent="0.2"/>
    <row r="1200" s="7" customFormat="1" hidden="1" x14ac:dyDescent="0.2"/>
    <row r="1201" s="7" customFormat="1" hidden="1" x14ac:dyDescent="0.2"/>
    <row r="1202" s="7" customFormat="1" hidden="1" x14ac:dyDescent="0.2"/>
    <row r="1203" s="7" customFormat="1" hidden="1" x14ac:dyDescent="0.2"/>
    <row r="1204" s="7" customFormat="1" hidden="1" x14ac:dyDescent="0.2"/>
    <row r="1205" s="7" customFormat="1" hidden="1" x14ac:dyDescent="0.2"/>
    <row r="1206" s="7" customFormat="1" hidden="1" x14ac:dyDescent="0.2"/>
    <row r="1207" s="7" customFormat="1" hidden="1" x14ac:dyDescent="0.2"/>
    <row r="1208" s="7" customFormat="1" hidden="1" x14ac:dyDescent="0.2"/>
    <row r="1209" s="7" customFormat="1" hidden="1" x14ac:dyDescent="0.2"/>
    <row r="1210" s="7" customFormat="1" hidden="1" x14ac:dyDescent="0.2"/>
    <row r="1211" s="7" customFormat="1" hidden="1" x14ac:dyDescent="0.2"/>
    <row r="1212" s="7" customFormat="1" hidden="1" x14ac:dyDescent="0.2"/>
    <row r="1213" s="7" customFormat="1" hidden="1" x14ac:dyDescent="0.2"/>
    <row r="1214" s="7" customFormat="1" hidden="1" x14ac:dyDescent="0.2"/>
    <row r="1215" s="7" customFormat="1" hidden="1" x14ac:dyDescent="0.2"/>
    <row r="1216" s="7" customFormat="1" hidden="1" x14ac:dyDescent="0.2"/>
    <row r="1217" s="7" customFormat="1" hidden="1" x14ac:dyDescent="0.2"/>
    <row r="1218" s="7" customFormat="1" hidden="1" x14ac:dyDescent="0.2"/>
    <row r="1219" s="7" customFormat="1" hidden="1" x14ac:dyDescent="0.2"/>
    <row r="1220" s="7" customFormat="1" hidden="1" x14ac:dyDescent="0.2"/>
    <row r="1221" s="7" customFormat="1" hidden="1" x14ac:dyDescent="0.2"/>
    <row r="1222" s="7" customFormat="1" hidden="1" x14ac:dyDescent="0.2"/>
    <row r="1223" s="7" customFormat="1" hidden="1" x14ac:dyDescent="0.2"/>
    <row r="1224" s="7" customFormat="1" hidden="1" x14ac:dyDescent="0.2"/>
    <row r="1225" s="7" customFormat="1" hidden="1" x14ac:dyDescent="0.2"/>
    <row r="1226" s="7" customFormat="1" hidden="1" x14ac:dyDescent="0.2"/>
    <row r="1227" s="7" customFormat="1" hidden="1" x14ac:dyDescent="0.2"/>
    <row r="1228" s="7" customFormat="1" hidden="1" x14ac:dyDescent="0.2"/>
    <row r="1229" s="7" customFormat="1" hidden="1" x14ac:dyDescent="0.2"/>
    <row r="1230" s="7" customFormat="1" hidden="1" x14ac:dyDescent="0.2"/>
    <row r="1231" s="7" customFormat="1" hidden="1" x14ac:dyDescent="0.2"/>
    <row r="1232" s="7" customFormat="1" hidden="1" x14ac:dyDescent="0.2"/>
    <row r="1233" s="7" customFormat="1" hidden="1" x14ac:dyDescent="0.2"/>
    <row r="1234" s="7" customFormat="1" hidden="1" x14ac:dyDescent="0.2"/>
    <row r="1235" s="7" customFormat="1" hidden="1" x14ac:dyDescent="0.2"/>
    <row r="1236" s="7" customFormat="1" hidden="1" x14ac:dyDescent="0.2"/>
    <row r="1237" s="7" customFormat="1" hidden="1" x14ac:dyDescent="0.2"/>
    <row r="1238" s="7" customFormat="1" hidden="1" x14ac:dyDescent="0.2"/>
    <row r="1239" s="7" customFormat="1" hidden="1" x14ac:dyDescent="0.2"/>
    <row r="1240" s="7" customFormat="1" hidden="1" x14ac:dyDescent="0.2"/>
    <row r="1241" s="7" customFormat="1" hidden="1" x14ac:dyDescent="0.2"/>
    <row r="1242" s="7" customFormat="1" hidden="1" x14ac:dyDescent="0.2"/>
    <row r="1243" s="7" customFormat="1" hidden="1" x14ac:dyDescent="0.2"/>
    <row r="1244" s="7" customFormat="1" hidden="1" x14ac:dyDescent="0.2"/>
    <row r="1245" s="7" customFormat="1" hidden="1" x14ac:dyDescent="0.2"/>
    <row r="1246" s="7" customFormat="1" hidden="1" x14ac:dyDescent="0.2"/>
    <row r="1247" s="7" customFormat="1" hidden="1" x14ac:dyDescent="0.2"/>
    <row r="1248" s="7" customFormat="1" hidden="1" x14ac:dyDescent="0.2"/>
    <row r="1249" s="7" customFormat="1" hidden="1" x14ac:dyDescent="0.2"/>
    <row r="1250" s="7" customFormat="1" hidden="1" x14ac:dyDescent="0.2"/>
    <row r="1251" s="7" customFormat="1" hidden="1" x14ac:dyDescent="0.2"/>
    <row r="1252" s="7" customFormat="1" hidden="1" x14ac:dyDescent="0.2"/>
    <row r="1253" s="7" customFormat="1" hidden="1" x14ac:dyDescent="0.2"/>
    <row r="1254" s="7" customFormat="1" hidden="1" x14ac:dyDescent="0.2"/>
    <row r="1255" s="7" customFormat="1" hidden="1" x14ac:dyDescent="0.2"/>
    <row r="1256" s="7" customFormat="1" hidden="1" x14ac:dyDescent="0.2"/>
    <row r="1257" s="7" customFormat="1" hidden="1" x14ac:dyDescent="0.2"/>
    <row r="1258" s="7" customFormat="1" hidden="1" x14ac:dyDescent="0.2"/>
    <row r="1259" s="7" customFormat="1" hidden="1" x14ac:dyDescent="0.2"/>
    <row r="1260" s="7" customFormat="1" hidden="1" x14ac:dyDescent="0.2"/>
    <row r="1261" s="7" customFormat="1" hidden="1" x14ac:dyDescent="0.2"/>
    <row r="1262" s="7" customFormat="1" hidden="1" x14ac:dyDescent="0.2"/>
    <row r="1263" s="7" customFormat="1" hidden="1" x14ac:dyDescent="0.2"/>
    <row r="1264" s="7" customFormat="1" hidden="1" x14ac:dyDescent="0.2"/>
    <row r="1265" s="7" customFormat="1" hidden="1" x14ac:dyDescent="0.2"/>
    <row r="1266" s="7" customFormat="1" hidden="1" x14ac:dyDescent="0.2"/>
    <row r="1267" s="7" customFormat="1" hidden="1" x14ac:dyDescent="0.2"/>
    <row r="1268" s="7" customFormat="1" hidden="1" x14ac:dyDescent="0.2"/>
    <row r="1269" s="7" customFormat="1" hidden="1" x14ac:dyDescent="0.2"/>
    <row r="1270" s="7" customFormat="1" hidden="1" x14ac:dyDescent="0.2"/>
    <row r="1271" s="7" customFormat="1" hidden="1" x14ac:dyDescent="0.2"/>
    <row r="1272" s="7" customFormat="1" hidden="1" x14ac:dyDescent="0.2"/>
    <row r="1273" s="7" customFormat="1" hidden="1" x14ac:dyDescent="0.2"/>
    <row r="1274" s="7" customFormat="1" hidden="1" x14ac:dyDescent="0.2"/>
    <row r="1275" s="7" customFormat="1" hidden="1" x14ac:dyDescent="0.2"/>
    <row r="1276" s="7" customFormat="1" hidden="1" x14ac:dyDescent="0.2"/>
    <row r="1277" s="7" customFormat="1" hidden="1" x14ac:dyDescent="0.2"/>
    <row r="1278" s="7" customFormat="1" hidden="1" x14ac:dyDescent="0.2"/>
    <row r="1279" s="7" customFormat="1" hidden="1" x14ac:dyDescent="0.2"/>
    <row r="1280" s="7" customFormat="1" hidden="1" x14ac:dyDescent="0.2"/>
    <row r="1281" s="7" customFormat="1" hidden="1" x14ac:dyDescent="0.2"/>
    <row r="1282" s="7" customFormat="1" hidden="1" x14ac:dyDescent="0.2"/>
    <row r="1283" s="7" customFormat="1" hidden="1" x14ac:dyDescent="0.2"/>
    <row r="1284" s="7" customFormat="1" hidden="1" x14ac:dyDescent="0.2"/>
    <row r="1285" s="7" customFormat="1" hidden="1" x14ac:dyDescent="0.2"/>
    <row r="1286" s="7" customFormat="1" hidden="1" x14ac:dyDescent="0.2"/>
    <row r="1287" s="7" customFormat="1" hidden="1" x14ac:dyDescent="0.2"/>
    <row r="1288" s="7" customFormat="1" hidden="1" x14ac:dyDescent="0.2"/>
    <row r="1289" s="7" customFormat="1" hidden="1" x14ac:dyDescent="0.2"/>
    <row r="1290" s="7" customFormat="1" hidden="1" x14ac:dyDescent="0.2"/>
    <row r="1291" s="7" customFormat="1" hidden="1" x14ac:dyDescent="0.2"/>
    <row r="1292" s="7" customFormat="1" hidden="1" x14ac:dyDescent="0.2"/>
    <row r="1293" s="7" customFormat="1" hidden="1" x14ac:dyDescent="0.2"/>
    <row r="1294" s="7" customFormat="1" hidden="1" x14ac:dyDescent="0.2"/>
    <row r="1295" s="7" customFormat="1" hidden="1" x14ac:dyDescent="0.2"/>
    <row r="1296" s="7" customFormat="1" hidden="1" x14ac:dyDescent="0.2"/>
    <row r="1297" s="7" customFormat="1" hidden="1" x14ac:dyDescent="0.2"/>
    <row r="1298" s="7" customFormat="1" hidden="1" x14ac:dyDescent="0.2"/>
    <row r="1299" s="7" customFormat="1" hidden="1" x14ac:dyDescent="0.2"/>
    <row r="1300" s="7" customFormat="1" hidden="1" x14ac:dyDescent="0.2"/>
    <row r="1301" s="7" customFormat="1" hidden="1" x14ac:dyDescent="0.2"/>
    <row r="1302" s="7" customFormat="1" hidden="1" x14ac:dyDescent="0.2"/>
    <row r="1303" s="7" customFormat="1" hidden="1" x14ac:dyDescent="0.2"/>
    <row r="1304" s="7" customFormat="1" hidden="1" x14ac:dyDescent="0.2"/>
    <row r="1305" s="7" customFormat="1" hidden="1" x14ac:dyDescent="0.2"/>
    <row r="1306" s="7" customFormat="1" hidden="1" x14ac:dyDescent="0.2"/>
    <row r="1307" s="7" customFormat="1" hidden="1" x14ac:dyDescent="0.2"/>
    <row r="1308" s="7" customFormat="1" hidden="1" x14ac:dyDescent="0.2"/>
    <row r="1309" s="7" customFormat="1" hidden="1" x14ac:dyDescent="0.2"/>
    <row r="1310" s="7" customFormat="1" hidden="1" x14ac:dyDescent="0.2"/>
    <row r="1311" s="7" customFormat="1" hidden="1" x14ac:dyDescent="0.2"/>
    <row r="1312" s="7" customFormat="1" hidden="1" x14ac:dyDescent="0.2"/>
    <row r="1313" s="7" customFormat="1" hidden="1" x14ac:dyDescent="0.2"/>
    <row r="1314" s="7" customFormat="1" hidden="1" x14ac:dyDescent="0.2"/>
    <row r="1315" s="7" customFormat="1" hidden="1" x14ac:dyDescent="0.2"/>
    <row r="1316" s="7" customFormat="1" hidden="1" x14ac:dyDescent="0.2"/>
    <row r="1317" s="7" customFormat="1" hidden="1" x14ac:dyDescent="0.2"/>
    <row r="1318" s="7" customFormat="1" hidden="1" x14ac:dyDescent="0.2"/>
    <row r="1319" s="7" customFormat="1" hidden="1" x14ac:dyDescent="0.2"/>
    <row r="1320" s="7" customFormat="1" hidden="1" x14ac:dyDescent="0.2"/>
    <row r="1321" s="7" customFormat="1" hidden="1" x14ac:dyDescent="0.2"/>
    <row r="1322" s="7" customFormat="1" hidden="1" x14ac:dyDescent="0.2"/>
    <row r="1323" s="7" customFormat="1" hidden="1" x14ac:dyDescent="0.2"/>
    <row r="1324" s="7" customFormat="1" hidden="1" x14ac:dyDescent="0.2"/>
    <row r="1325" s="7" customFormat="1" hidden="1" x14ac:dyDescent="0.2"/>
    <row r="1326" s="7" customFormat="1" hidden="1" x14ac:dyDescent="0.2"/>
    <row r="1327" s="7" customFormat="1" hidden="1" x14ac:dyDescent="0.2"/>
    <row r="1328" s="7" customFormat="1" hidden="1" x14ac:dyDescent="0.2"/>
    <row r="1329" s="7" customFormat="1" hidden="1" x14ac:dyDescent="0.2"/>
    <row r="1330" s="7" customFormat="1" hidden="1" x14ac:dyDescent="0.2"/>
    <row r="1331" s="7" customFormat="1" hidden="1" x14ac:dyDescent="0.2"/>
    <row r="1332" s="7" customFormat="1" hidden="1" x14ac:dyDescent="0.2"/>
    <row r="1333" s="7" customFormat="1" hidden="1" x14ac:dyDescent="0.2"/>
    <row r="1334" s="7" customFormat="1" hidden="1" x14ac:dyDescent="0.2"/>
    <row r="1335" s="7" customFormat="1" hidden="1" x14ac:dyDescent="0.2"/>
    <row r="1336" s="7" customFormat="1" hidden="1" x14ac:dyDescent="0.2"/>
    <row r="1337" s="7" customFormat="1" hidden="1" x14ac:dyDescent="0.2"/>
    <row r="1338" s="7" customFormat="1" hidden="1" x14ac:dyDescent="0.2"/>
    <row r="1339" s="7" customFormat="1" hidden="1" x14ac:dyDescent="0.2"/>
    <row r="1340" s="7" customFormat="1" hidden="1" x14ac:dyDescent="0.2"/>
    <row r="1341" s="7" customFormat="1" hidden="1" x14ac:dyDescent="0.2"/>
    <row r="1342" s="7" customFormat="1" hidden="1" x14ac:dyDescent="0.2"/>
    <row r="1343" s="7" customFormat="1" hidden="1" x14ac:dyDescent="0.2"/>
    <row r="1344" s="7" customFormat="1" hidden="1" x14ac:dyDescent="0.2"/>
    <row r="1345" s="7" customFormat="1" hidden="1" x14ac:dyDescent="0.2"/>
    <row r="1346" s="7" customFormat="1" hidden="1" x14ac:dyDescent="0.2"/>
    <row r="1347" s="7" customFormat="1" hidden="1" x14ac:dyDescent="0.2"/>
    <row r="1348" s="7" customFormat="1" hidden="1" x14ac:dyDescent="0.2"/>
    <row r="1349" s="7" customFormat="1" hidden="1" x14ac:dyDescent="0.2"/>
    <row r="1350" s="7" customFormat="1" hidden="1" x14ac:dyDescent="0.2"/>
    <row r="1351" s="7" customFormat="1" hidden="1" x14ac:dyDescent="0.2"/>
    <row r="1352" s="7" customFormat="1" hidden="1" x14ac:dyDescent="0.2"/>
    <row r="1353" s="7" customFormat="1" hidden="1" x14ac:dyDescent="0.2"/>
    <row r="1354" s="7" customFormat="1" hidden="1" x14ac:dyDescent="0.2"/>
    <row r="1355" s="7" customFormat="1" hidden="1" x14ac:dyDescent="0.2"/>
    <row r="1356" s="7" customFormat="1" hidden="1" x14ac:dyDescent="0.2"/>
    <row r="1357" s="7" customFormat="1" hidden="1" x14ac:dyDescent="0.2"/>
    <row r="1358" s="7" customFormat="1" hidden="1" x14ac:dyDescent="0.2"/>
    <row r="1359" s="7" customFormat="1" hidden="1" x14ac:dyDescent="0.2"/>
    <row r="1360" s="7" customFormat="1" hidden="1" x14ac:dyDescent="0.2"/>
    <row r="1361" s="7" customFormat="1" hidden="1" x14ac:dyDescent="0.2"/>
    <row r="1362" s="7" customFormat="1" hidden="1" x14ac:dyDescent="0.2"/>
    <row r="1363" s="7" customFormat="1" hidden="1" x14ac:dyDescent="0.2"/>
    <row r="1364" s="7" customFormat="1" hidden="1" x14ac:dyDescent="0.2"/>
    <row r="1365" s="7" customFormat="1" hidden="1" x14ac:dyDescent="0.2"/>
    <row r="1366" s="7" customFormat="1" hidden="1" x14ac:dyDescent="0.2"/>
    <row r="1367" s="7" customFormat="1" hidden="1" x14ac:dyDescent="0.2"/>
    <row r="1368" s="7" customFormat="1" hidden="1" x14ac:dyDescent="0.2"/>
    <row r="1369" s="7" customFormat="1" hidden="1" x14ac:dyDescent="0.2"/>
    <row r="1370" s="7" customFormat="1" hidden="1" x14ac:dyDescent="0.2"/>
    <row r="1371" s="7" customFormat="1" hidden="1" x14ac:dyDescent="0.2"/>
    <row r="1372" s="7" customFormat="1" hidden="1" x14ac:dyDescent="0.2"/>
    <row r="1373" s="7" customFormat="1" hidden="1" x14ac:dyDescent="0.2"/>
    <row r="1374" s="7" customFormat="1" hidden="1" x14ac:dyDescent="0.2"/>
    <row r="1375" s="7" customFormat="1" hidden="1" x14ac:dyDescent="0.2"/>
    <row r="1376" s="7" customFormat="1" hidden="1" x14ac:dyDescent="0.2"/>
    <row r="1377" s="7" customFormat="1" hidden="1" x14ac:dyDescent="0.2"/>
    <row r="1378" s="7" customFormat="1" hidden="1" x14ac:dyDescent="0.2"/>
    <row r="1379" s="7" customFormat="1" hidden="1" x14ac:dyDescent="0.2"/>
    <row r="1380" s="7" customFormat="1" hidden="1" x14ac:dyDescent="0.2"/>
    <row r="1381" s="7" customFormat="1" hidden="1" x14ac:dyDescent="0.2"/>
    <row r="1382" s="7" customFormat="1" hidden="1" x14ac:dyDescent="0.2"/>
    <row r="1383" s="7" customFormat="1" hidden="1" x14ac:dyDescent="0.2"/>
    <row r="1384" s="7" customFormat="1" hidden="1" x14ac:dyDescent="0.2"/>
    <row r="1385" s="7" customFormat="1" hidden="1" x14ac:dyDescent="0.2"/>
    <row r="1386" s="7" customFormat="1" hidden="1" x14ac:dyDescent="0.2"/>
    <row r="1387" s="7" customFormat="1" hidden="1" x14ac:dyDescent="0.2"/>
    <row r="1388" s="7" customFormat="1" hidden="1" x14ac:dyDescent="0.2"/>
    <row r="1389" s="7" customFormat="1" hidden="1" x14ac:dyDescent="0.2"/>
    <row r="1390" s="7" customFormat="1" hidden="1" x14ac:dyDescent="0.2"/>
    <row r="1391" s="7" customFormat="1" hidden="1" x14ac:dyDescent="0.2"/>
    <row r="1392" s="7" customFormat="1" hidden="1" x14ac:dyDescent="0.2"/>
    <row r="1393" s="7" customFormat="1" hidden="1" x14ac:dyDescent="0.2"/>
    <row r="1394" s="7" customFormat="1" hidden="1" x14ac:dyDescent="0.2"/>
    <row r="1395" s="7" customFormat="1" hidden="1" x14ac:dyDescent="0.2"/>
    <row r="1396" s="7" customFormat="1" hidden="1" x14ac:dyDescent="0.2"/>
    <row r="1397" s="7" customFormat="1" hidden="1" x14ac:dyDescent="0.2"/>
    <row r="1398" s="7" customFormat="1" hidden="1" x14ac:dyDescent="0.2"/>
    <row r="1399" s="7" customFormat="1" hidden="1" x14ac:dyDescent="0.2"/>
    <row r="1400" s="7" customFormat="1" hidden="1" x14ac:dyDescent="0.2"/>
    <row r="1401" s="7" customFormat="1" hidden="1" x14ac:dyDescent="0.2"/>
    <row r="1402" s="7" customFormat="1" hidden="1" x14ac:dyDescent="0.2"/>
    <row r="1403" s="7" customFormat="1" hidden="1" x14ac:dyDescent="0.2"/>
    <row r="1404" s="7" customFormat="1" hidden="1" x14ac:dyDescent="0.2"/>
    <row r="1405" s="7" customFormat="1" hidden="1" x14ac:dyDescent="0.2"/>
    <row r="1406" s="7" customFormat="1" hidden="1" x14ac:dyDescent="0.2"/>
    <row r="1407" s="7" customFormat="1" hidden="1" x14ac:dyDescent="0.2"/>
    <row r="1408" s="7" customFormat="1" hidden="1" x14ac:dyDescent="0.2"/>
    <row r="1409" s="7" customFormat="1" hidden="1" x14ac:dyDescent="0.2"/>
    <row r="1410" s="7" customFormat="1" hidden="1" x14ac:dyDescent="0.2"/>
    <row r="1411" s="7" customFormat="1" hidden="1" x14ac:dyDescent="0.2"/>
    <row r="1412" s="7" customFormat="1" hidden="1" x14ac:dyDescent="0.2"/>
    <row r="1413" s="7" customFormat="1" hidden="1" x14ac:dyDescent="0.2"/>
    <row r="1414" s="7" customFormat="1" hidden="1" x14ac:dyDescent="0.2"/>
    <row r="1415" s="7" customFormat="1" hidden="1" x14ac:dyDescent="0.2"/>
    <row r="1416" s="7" customFormat="1" hidden="1" x14ac:dyDescent="0.2"/>
    <row r="1417" s="7" customFormat="1" hidden="1" x14ac:dyDescent="0.2"/>
    <row r="1418" s="7" customFormat="1" hidden="1" x14ac:dyDescent="0.2"/>
    <row r="1419" s="7" customFormat="1" hidden="1" x14ac:dyDescent="0.2"/>
    <row r="1420" s="7" customFormat="1" hidden="1" x14ac:dyDescent="0.2"/>
    <row r="1421" s="7" customFormat="1" hidden="1" x14ac:dyDescent="0.2"/>
    <row r="1422" s="7" customFormat="1" hidden="1" x14ac:dyDescent="0.2"/>
    <row r="1423" s="7" customFormat="1" hidden="1" x14ac:dyDescent="0.2"/>
    <row r="1424" s="7" customFormat="1" hidden="1" x14ac:dyDescent="0.2"/>
    <row r="1425" s="7" customFormat="1" hidden="1" x14ac:dyDescent="0.2"/>
    <row r="1426" s="7" customFormat="1" hidden="1" x14ac:dyDescent="0.2"/>
    <row r="1427" s="7" customFormat="1" hidden="1" x14ac:dyDescent="0.2"/>
    <row r="1428" s="7" customFormat="1" hidden="1" x14ac:dyDescent="0.2"/>
    <row r="1429" s="7" customFormat="1" hidden="1" x14ac:dyDescent="0.2"/>
    <row r="1430" s="7" customFormat="1" hidden="1" x14ac:dyDescent="0.2"/>
    <row r="1431" s="7" customFormat="1" hidden="1" x14ac:dyDescent="0.2"/>
    <row r="1432" s="7" customFormat="1" hidden="1" x14ac:dyDescent="0.2"/>
    <row r="1433" s="7" customFormat="1" hidden="1" x14ac:dyDescent="0.2"/>
    <row r="1434" s="7" customFormat="1" hidden="1" x14ac:dyDescent="0.2"/>
    <row r="1435" s="7" customFormat="1" hidden="1" x14ac:dyDescent="0.2"/>
    <row r="1436" s="7" customFormat="1" hidden="1" x14ac:dyDescent="0.2"/>
    <row r="1437" s="7" customFormat="1" hidden="1" x14ac:dyDescent="0.2"/>
    <row r="1438" s="7" customFormat="1" hidden="1" x14ac:dyDescent="0.2"/>
    <row r="1439" s="7" customFormat="1" hidden="1" x14ac:dyDescent="0.2"/>
    <row r="1440" s="7" customFormat="1" hidden="1" x14ac:dyDescent="0.2"/>
    <row r="1441" s="7" customFormat="1" hidden="1" x14ac:dyDescent="0.2"/>
    <row r="1442" s="7" customFormat="1" hidden="1" x14ac:dyDescent="0.2"/>
    <row r="1443" s="7" customFormat="1" hidden="1" x14ac:dyDescent="0.2"/>
    <row r="1444" s="7" customFormat="1" hidden="1" x14ac:dyDescent="0.2"/>
    <row r="1445" s="7" customFormat="1" hidden="1" x14ac:dyDescent="0.2"/>
    <row r="1446" s="7" customFormat="1" hidden="1" x14ac:dyDescent="0.2"/>
    <row r="1447" s="7" customFormat="1" hidden="1" x14ac:dyDescent="0.2"/>
    <row r="1448" s="7" customFormat="1" hidden="1" x14ac:dyDescent="0.2"/>
    <row r="1449" s="7" customFormat="1" hidden="1" x14ac:dyDescent="0.2"/>
    <row r="1450" s="7" customFormat="1" hidden="1" x14ac:dyDescent="0.2"/>
    <row r="1451" s="7" customFormat="1" hidden="1" x14ac:dyDescent="0.2"/>
    <row r="1452" s="7" customFormat="1" hidden="1" x14ac:dyDescent="0.2"/>
    <row r="1453" s="7" customFormat="1" hidden="1" x14ac:dyDescent="0.2"/>
    <row r="1454" s="7" customFormat="1" hidden="1" x14ac:dyDescent="0.2"/>
    <row r="1455" s="7" customFormat="1" hidden="1" x14ac:dyDescent="0.2"/>
    <row r="1456" s="7" customFormat="1" hidden="1" x14ac:dyDescent="0.2"/>
    <row r="1457" s="7" customFormat="1" hidden="1" x14ac:dyDescent="0.2"/>
    <row r="1458" s="7" customFormat="1" hidden="1" x14ac:dyDescent="0.2"/>
    <row r="1459" s="7" customFormat="1" hidden="1" x14ac:dyDescent="0.2"/>
    <row r="1460" s="7" customFormat="1" hidden="1" x14ac:dyDescent="0.2"/>
    <row r="1461" s="7" customFormat="1" hidden="1" x14ac:dyDescent="0.2"/>
    <row r="1462" s="7" customFormat="1" hidden="1" x14ac:dyDescent="0.2"/>
    <row r="1463" s="7" customFormat="1" hidden="1" x14ac:dyDescent="0.2"/>
    <row r="1464" s="7" customFormat="1" hidden="1" x14ac:dyDescent="0.2"/>
    <row r="1465" s="7" customFormat="1" hidden="1" x14ac:dyDescent="0.2"/>
    <row r="1466" s="7" customFormat="1" hidden="1" x14ac:dyDescent="0.2"/>
    <row r="1467" s="7" customFormat="1" hidden="1" x14ac:dyDescent="0.2"/>
    <row r="1468" s="7" customFormat="1" hidden="1" x14ac:dyDescent="0.2"/>
    <row r="1469" s="7" customFormat="1" hidden="1" x14ac:dyDescent="0.2"/>
    <row r="1470" s="7" customFormat="1" hidden="1" x14ac:dyDescent="0.2"/>
    <row r="1471" s="7" customFormat="1" hidden="1" x14ac:dyDescent="0.2"/>
    <row r="1472" s="7" customFormat="1" hidden="1" x14ac:dyDescent="0.2"/>
    <row r="1473" s="7" customFormat="1" hidden="1" x14ac:dyDescent="0.2"/>
    <row r="1474" s="7" customFormat="1" hidden="1" x14ac:dyDescent="0.2"/>
    <row r="1475" s="7" customFormat="1" hidden="1" x14ac:dyDescent="0.2"/>
    <row r="1476" s="7" customFormat="1" hidden="1" x14ac:dyDescent="0.2"/>
    <row r="1477" s="7" customFormat="1" hidden="1" x14ac:dyDescent="0.2"/>
    <row r="1478" s="7" customFormat="1" hidden="1" x14ac:dyDescent="0.2"/>
    <row r="1479" s="7" customFormat="1" hidden="1" x14ac:dyDescent="0.2"/>
    <row r="1480" s="7" customFormat="1" hidden="1" x14ac:dyDescent="0.2"/>
    <row r="1481" s="7" customFormat="1" hidden="1" x14ac:dyDescent="0.2"/>
    <row r="1482" s="7" customFormat="1" hidden="1" x14ac:dyDescent="0.2"/>
    <row r="1483" s="7" customFormat="1" hidden="1" x14ac:dyDescent="0.2"/>
    <row r="1484" s="7" customFormat="1" hidden="1" x14ac:dyDescent="0.2"/>
    <row r="1485" s="7" customFormat="1" hidden="1" x14ac:dyDescent="0.2"/>
    <row r="1486" s="7" customFormat="1" hidden="1" x14ac:dyDescent="0.2"/>
    <row r="1487" s="7" customFormat="1" hidden="1" x14ac:dyDescent="0.2"/>
    <row r="1488" s="7" customFormat="1" hidden="1" x14ac:dyDescent="0.2"/>
    <row r="1489" s="7" customFormat="1" hidden="1" x14ac:dyDescent="0.2"/>
    <row r="1490" s="7" customFormat="1" hidden="1" x14ac:dyDescent="0.2"/>
    <row r="1491" s="7" customFormat="1" hidden="1" x14ac:dyDescent="0.2"/>
    <row r="1492" s="7" customFormat="1" hidden="1" x14ac:dyDescent="0.2"/>
    <row r="1493" s="7" customFormat="1" hidden="1" x14ac:dyDescent="0.2"/>
    <row r="1494" s="7" customFormat="1" hidden="1" x14ac:dyDescent="0.2"/>
    <row r="1495" s="7" customFormat="1" hidden="1" x14ac:dyDescent="0.2"/>
    <row r="1496" s="7" customFormat="1" hidden="1" x14ac:dyDescent="0.2"/>
    <row r="1497" s="7" customFormat="1" hidden="1" x14ac:dyDescent="0.2"/>
    <row r="1498" s="7" customFormat="1" hidden="1" x14ac:dyDescent="0.2"/>
    <row r="1499" s="7" customFormat="1" hidden="1" x14ac:dyDescent="0.2"/>
    <row r="1500" s="7" customFormat="1" hidden="1" x14ac:dyDescent="0.2"/>
    <row r="1501" s="7" customFormat="1" hidden="1" x14ac:dyDescent="0.2"/>
    <row r="1502" s="7" customFormat="1" hidden="1" x14ac:dyDescent="0.2"/>
    <row r="1503" s="7" customFormat="1" hidden="1" x14ac:dyDescent="0.2"/>
    <row r="1504" s="7" customFormat="1" hidden="1" x14ac:dyDescent="0.2"/>
    <row r="1505" s="7" customFormat="1" hidden="1" x14ac:dyDescent="0.2"/>
    <row r="1506" s="7" customFormat="1" hidden="1" x14ac:dyDescent="0.2"/>
    <row r="1507" s="7" customFormat="1" hidden="1" x14ac:dyDescent="0.2"/>
    <row r="1508" s="7" customFormat="1" hidden="1" x14ac:dyDescent="0.2"/>
    <row r="1509" s="7" customFormat="1" hidden="1" x14ac:dyDescent="0.2"/>
    <row r="1510" s="7" customFormat="1" hidden="1" x14ac:dyDescent="0.2"/>
    <row r="1511" s="7" customFormat="1" hidden="1" x14ac:dyDescent="0.2"/>
    <row r="1512" s="7" customFormat="1" hidden="1" x14ac:dyDescent="0.2"/>
    <row r="1513" s="7" customFormat="1" hidden="1" x14ac:dyDescent="0.2"/>
    <row r="1514" s="7" customFormat="1" hidden="1" x14ac:dyDescent="0.2"/>
    <row r="1515" s="7" customFormat="1" hidden="1" x14ac:dyDescent="0.2"/>
    <row r="1516" s="7" customFormat="1" hidden="1" x14ac:dyDescent="0.2"/>
    <row r="1517" s="7" customFormat="1" hidden="1" x14ac:dyDescent="0.2"/>
    <row r="1518" s="7" customFormat="1" hidden="1" x14ac:dyDescent="0.2"/>
    <row r="1519" s="7" customFormat="1" hidden="1" x14ac:dyDescent="0.2"/>
    <row r="1520" s="7" customFormat="1" hidden="1" x14ac:dyDescent="0.2"/>
    <row r="1521" s="7" customFormat="1" hidden="1" x14ac:dyDescent="0.2"/>
    <row r="1522" s="7" customFormat="1" hidden="1" x14ac:dyDescent="0.2"/>
    <row r="1523" s="7" customFormat="1" hidden="1" x14ac:dyDescent="0.2"/>
    <row r="1524" s="7" customFormat="1" hidden="1" x14ac:dyDescent="0.2"/>
    <row r="1525" s="7" customFormat="1" hidden="1" x14ac:dyDescent="0.2"/>
    <row r="1526" s="7" customFormat="1" hidden="1" x14ac:dyDescent="0.2"/>
    <row r="1527" s="7" customFormat="1" hidden="1" x14ac:dyDescent="0.2"/>
    <row r="1528" s="7" customFormat="1" hidden="1" x14ac:dyDescent="0.2"/>
    <row r="1529" s="7" customFormat="1" hidden="1" x14ac:dyDescent="0.2"/>
    <row r="1530" s="7" customFormat="1" hidden="1" x14ac:dyDescent="0.2"/>
    <row r="1531" s="7" customFormat="1" hidden="1" x14ac:dyDescent="0.2"/>
    <row r="1532" s="7" customFormat="1" hidden="1" x14ac:dyDescent="0.2"/>
    <row r="1533" s="7" customFormat="1" hidden="1" x14ac:dyDescent="0.2"/>
    <row r="1534" s="7" customFormat="1" hidden="1" x14ac:dyDescent="0.2"/>
    <row r="1535" s="7" customFormat="1" hidden="1" x14ac:dyDescent="0.2"/>
    <row r="1536" s="7" customFormat="1" hidden="1" x14ac:dyDescent="0.2"/>
    <row r="1537" s="7" customFormat="1" hidden="1" x14ac:dyDescent="0.2"/>
    <row r="1538" s="7" customFormat="1" hidden="1" x14ac:dyDescent="0.2"/>
    <row r="1539" s="7" customFormat="1" hidden="1" x14ac:dyDescent="0.2"/>
    <row r="1540" s="7" customFormat="1" hidden="1" x14ac:dyDescent="0.2"/>
    <row r="1541" s="7" customFormat="1" hidden="1" x14ac:dyDescent="0.2"/>
    <row r="1542" s="7" customFormat="1" hidden="1" x14ac:dyDescent="0.2"/>
    <row r="1543" s="7" customFormat="1" hidden="1" x14ac:dyDescent="0.2"/>
    <row r="1544" s="7" customFormat="1" hidden="1" x14ac:dyDescent="0.2"/>
    <row r="1545" s="7" customFormat="1" hidden="1" x14ac:dyDescent="0.2"/>
    <row r="1546" s="7" customFormat="1" hidden="1" x14ac:dyDescent="0.2"/>
    <row r="1547" s="7" customFormat="1" hidden="1" x14ac:dyDescent="0.2"/>
    <row r="1548" s="7" customFormat="1" hidden="1" x14ac:dyDescent="0.2"/>
    <row r="1549" s="7" customFormat="1" hidden="1" x14ac:dyDescent="0.2"/>
    <row r="1550" s="7" customFormat="1" hidden="1" x14ac:dyDescent="0.2"/>
    <row r="1551" s="7" customFormat="1" hidden="1" x14ac:dyDescent="0.2"/>
    <row r="1552" s="7" customFormat="1" hidden="1" x14ac:dyDescent="0.2"/>
    <row r="1553" s="7" customFormat="1" hidden="1" x14ac:dyDescent="0.2"/>
    <row r="1554" s="7" customFormat="1" hidden="1" x14ac:dyDescent="0.2"/>
    <row r="1555" s="7" customFormat="1" hidden="1" x14ac:dyDescent="0.2"/>
    <row r="1556" s="7" customFormat="1" hidden="1" x14ac:dyDescent="0.2"/>
    <row r="1557" s="7" customFormat="1" hidden="1" x14ac:dyDescent="0.2"/>
    <row r="1558" s="7" customFormat="1" hidden="1" x14ac:dyDescent="0.2"/>
    <row r="1559" s="7" customFormat="1" hidden="1" x14ac:dyDescent="0.2"/>
    <row r="1560" s="7" customFormat="1" hidden="1" x14ac:dyDescent="0.2"/>
    <row r="1561" s="7" customFormat="1" hidden="1" x14ac:dyDescent="0.2"/>
    <row r="1562" s="7" customFormat="1" hidden="1" x14ac:dyDescent="0.2"/>
    <row r="1563" s="7" customFormat="1" hidden="1" x14ac:dyDescent="0.2"/>
    <row r="1564" s="7" customFormat="1" hidden="1" x14ac:dyDescent="0.2"/>
    <row r="1565" s="7" customFormat="1" hidden="1" x14ac:dyDescent="0.2"/>
    <row r="1566" s="7" customFormat="1" hidden="1" x14ac:dyDescent="0.2"/>
    <row r="1567" s="7" customFormat="1" hidden="1" x14ac:dyDescent="0.2"/>
    <row r="1568" s="7" customFormat="1" hidden="1" x14ac:dyDescent="0.2"/>
    <row r="1569" s="7" customFormat="1" hidden="1" x14ac:dyDescent="0.2"/>
    <row r="1570" s="7" customFormat="1" hidden="1" x14ac:dyDescent="0.2"/>
    <row r="1571" s="7" customFormat="1" hidden="1" x14ac:dyDescent="0.2"/>
    <row r="1572" s="7" customFormat="1" hidden="1" x14ac:dyDescent="0.2"/>
    <row r="1573" s="7" customFormat="1" hidden="1" x14ac:dyDescent="0.2"/>
    <row r="1574" s="7" customFormat="1" hidden="1" x14ac:dyDescent="0.2"/>
    <row r="1575" s="7" customFormat="1" hidden="1" x14ac:dyDescent="0.2"/>
    <row r="1576" s="7" customFormat="1" hidden="1" x14ac:dyDescent="0.2"/>
    <row r="1577" s="7" customFormat="1" hidden="1" x14ac:dyDescent="0.2"/>
    <row r="1578" s="7" customFormat="1" hidden="1" x14ac:dyDescent="0.2"/>
    <row r="1579" s="7" customFormat="1" hidden="1" x14ac:dyDescent="0.2"/>
    <row r="1580" s="7" customFormat="1" hidden="1" x14ac:dyDescent="0.2"/>
    <row r="1581" s="7" customFormat="1" hidden="1" x14ac:dyDescent="0.2"/>
    <row r="1582" s="7" customFormat="1" hidden="1" x14ac:dyDescent="0.2"/>
    <row r="1583" s="7" customFormat="1" hidden="1" x14ac:dyDescent="0.2"/>
    <row r="1584" s="7" customFormat="1" hidden="1" x14ac:dyDescent="0.2"/>
    <row r="1585" s="7" customFormat="1" hidden="1" x14ac:dyDescent="0.2"/>
    <row r="1586" s="7" customFormat="1" hidden="1" x14ac:dyDescent="0.2"/>
    <row r="1587" s="7" customFormat="1" hidden="1" x14ac:dyDescent="0.2"/>
    <row r="1588" s="7" customFormat="1" hidden="1" x14ac:dyDescent="0.2"/>
    <row r="1589" s="7" customFormat="1" hidden="1" x14ac:dyDescent="0.2"/>
    <row r="1590" s="7" customFormat="1" hidden="1" x14ac:dyDescent="0.2"/>
    <row r="1591" s="7" customFormat="1" hidden="1" x14ac:dyDescent="0.2"/>
    <row r="1592" s="7" customFormat="1" hidden="1" x14ac:dyDescent="0.2"/>
    <row r="1593" s="7" customFormat="1" hidden="1" x14ac:dyDescent="0.2"/>
    <row r="1594" s="7" customFormat="1" hidden="1" x14ac:dyDescent="0.2"/>
    <row r="1595" s="7" customFormat="1" hidden="1" x14ac:dyDescent="0.2"/>
    <row r="1596" s="7" customFormat="1" hidden="1" x14ac:dyDescent="0.2"/>
    <row r="1597" s="7" customFormat="1" hidden="1" x14ac:dyDescent="0.2"/>
    <row r="1598" s="7" customFormat="1" hidden="1" x14ac:dyDescent="0.2"/>
    <row r="1599" s="7" customFormat="1" hidden="1" x14ac:dyDescent="0.2"/>
    <row r="1600" s="7" customFormat="1" hidden="1" x14ac:dyDescent="0.2"/>
    <row r="1601" s="7" customFormat="1" hidden="1" x14ac:dyDescent="0.2"/>
    <row r="1602" s="7" customFormat="1" hidden="1" x14ac:dyDescent="0.2"/>
    <row r="1603" s="7" customFormat="1" hidden="1" x14ac:dyDescent="0.2"/>
    <row r="1604" s="7" customFormat="1" hidden="1" x14ac:dyDescent="0.2"/>
    <row r="1605" s="7" customFormat="1" hidden="1" x14ac:dyDescent="0.2"/>
    <row r="1606" s="7" customFormat="1" hidden="1" x14ac:dyDescent="0.2"/>
    <row r="1607" s="7" customFormat="1" hidden="1" x14ac:dyDescent="0.2"/>
    <row r="1608" s="7" customFormat="1" hidden="1" x14ac:dyDescent="0.2"/>
    <row r="1609" s="7" customFormat="1" hidden="1" x14ac:dyDescent="0.2"/>
    <row r="1610" s="7" customFormat="1" hidden="1" x14ac:dyDescent="0.2"/>
    <row r="1611" s="7" customFormat="1" hidden="1" x14ac:dyDescent="0.2"/>
    <row r="1612" s="7" customFormat="1" hidden="1" x14ac:dyDescent="0.2"/>
    <row r="1613" s="7" customFormat="1" hidden="1" x14ac:dyDescent="0.2"/>
    <row r="1614" s="7" customFormat="1" hidden="1" x14ac:dyDescent="0.2"/>
    <row r="1615" s="7" customFormat="1" hidden="1" x14ac:dyDescent="0.2"/>
    <row r="1616" s="7" customFormat="1" hidden="1" x14ac:dyDescent="0.2"/>
    <row r="1617" s="7" customFormat="1" hidden="1" x14ac:dyDescent="0.2"/>
    <row r="1618" s="7" customFormat="1" hidden="1" x14ac:dyDescent="0.2"/>
    <row r="1619" s="7" customFormat="1" hidden="1" x14ac:dyDescent="0.2"/>
    <row r="1620" s="7" customFormat="1" hidden="1" x14ac:dyDescent="0.2"/>
    <row r="1621" s="7" customFormat="1" hidden="1" x14ac:dyDescent="0.2"/>
    <row r="1622" s="7" customFormat="1" hidden="1" x14ac:dyDescent="0.2"/>
    <row r="1623" s="7" customFormat="1" hidden="1" x14ac:dyDescent="0.2"/>
    <row r="1624" s="7" customFormat="1" hidden="1" x14ac:dyDescent="0.2"/>
    <row r="1625" s="7" customFormat="1" hidden="1" x14ac:dyDescent="0.2"/>
    <row r="1626" s="7" customFormat="1" hidden="1" x14ac:dyDescent="0.2"/>
    <row r="1627" s="7" customFormat="1" hidden="1" x14ac:dyDescent="0.2"/>
    <row r="1628" s="7" customFormat="1" hidden="1" x14ac:dyDescent="0.2"/>
    <row r="1629" s="7" customFormat="1" hidden="1" x14ac:dyDescent="0.2"/>
    <row r="1630" s="7" customFormat="1" hidden="1" x14ac:dyDescent="0.2"/>
    <row r="1631" s="7" customFormat="1" hidden="1" x14ac:dyDescent="0.2"/>
    <row r="1632" s="7" customFormat="1" hidden="1" x14ac:dyDescent="0.2"/>
    <row r="1633" s="7" customFormat="1" hidden="1" x14ac:dyDescent="0.2"/>
    <row r="1634" s="7" customFormat="1" hidden="1" x14ac:dyDescent="0.2"/>
    <row r="1635" s="7" customFormat="1" hidden="1" x14ac:dyDescent="0.2"/>
    <row r="1636" s="7" customFormat="1" hidden="1" x14ac:dyDescent="0.2"/>
    <row r="1637" s="7" customFormat="1" hidden="1" x14ac:dyDescent="0.2"/>
    <row r="1638" s="7" customFormat="1" hidden="1" x14ac:dyDescent="0.2"/>
    <row r="1639" s="7" customFormat="1" hidden="1" x14ac:dyDescent="0.2"/>
    <row r="1640" s="7" customFormat="1" hidden="1" x14ac:dyDescent="0.2"/>
    <row r="1641" s="7" customFormat="1" hidden="1" x14ac:dyDescent="0.2"/>
    <row r="1642" s="7" customFormat="1" hidden="1" x14ac:dyDescent="0.2"/>
    <row r="1643" s="7" customFormat="1" hidden="1" x14ac:dyDescent="0.2"/>
    <row r="1644" s="7" customFormat="1" hidden="1" x14ac:dyDescent="0.2"/>
    <row r="1645" s="7" customFormat="1" hidden="1" x14ac:dyDescent="0.2"/>
    <row r="1646" s="7" customFormat="1" hidden="1" x14ac:dyDescent="0.2"/>
    <row r="1647" s="7" customFormat="1" hidden="1" x14ac:dyDescent="0.2"/>
    <row r="1648" s="7" customFormat="1" hidden="1" x14ac:dyDescent="0.2"/>
    <row r="1649" s="7" customFormat="1" hidden="1" x14ac:dyDescent="0.2"/>
    <row r="1650" s="7" customFormat="1" hidden="1" x14ac:dyDescent="0.2"/>
    <row r="1651" s="7" customFormat="1" hidden="1" x14ac:dyDescent="0.2"/>
    <row r="1652" s="7" customFormat="1" hidden="1" x14ac:dyDescent="0.2"/>
    <row r="1653" s="7" customFormat="1" hidden="1" x14ac:dyDescent="0.2"/>
    <row r="1654" s="7" customFormat="1" hidden="1" x14ac:dyDescent="0.2"/>
    <row r="1655" s="7" customFormat="1" hidden="1" x14ac:dyDescent="0.2"/>
    <row r="1656" s="7" customFormat="1" hidden="1" x14ac:dyDescent="0.2"/>
    <row r="1657" s="7" customFormat="1" hidden="1" x14ac:dyDescent="0.2"/>
    <row r="1658" s="7" customFormat="1" hidden="1" x14ac:dyDescent="0.2"/>
    <row r="1659" s="7" customFormat="1" hidden="1" x14ac:dyDescent="0.2"/>
    <row r="1660" s="7" customFormat="1" hidden="1" x14ac:dyDescent="0.2"/>
    <row r="1661" s="7" customFormat="1" hidden="1" x14ac:dyDescent="0.2"/>
    <row r="1662" s="7" customFormat="1" hidden="1" x14ac:dyDescent="0.2"/>
    <row r="1663" s="7" customFormat="1" hidden="1" x14ac:dyDescent="0.2"/>
    <row r="1664" s="7" customFormat="1" hidden="1" x14ac:dyDescent="0.2"/>
    <row r="1665" s="7" customFormat="1" hidden="1" x14ac:dyDescent="0.2"/>
    <row r="1666" s="7" customFormat="1" hidden="1" x14ac:dyDescent="0.2"/>
    <row r="1667" s="7" customFormat="1" hidden="1" x14ac:dyDescent="0.2"/>
    <row r="1668" s="7" customFormat="1" hidden="1" x14ac:dyDescent="0.2"/>
    <row r="1669" s="7" customFormat="1" hidden="1" x14ac:dyDescent="0.2"/>
    <row r="1670" s="7" customFormat="1" hidden="1" x14ac:dyDescent="0.2"/>
    <row r="1671" s="7" customFormat="1" hidden="1" x14ac:dyDescent="0.2"/>
    <row r="1672" s="7" customFormat="1" hidden="1" x14ac:dyDescent="0.2"/>
    <row r="1673" s="7" customFormat="1" hidden="1" x14ac:dyDescent="0.2"/>
    <row r="1674" s="7" customFormat="1" hidden="1" x14ac:dyDescent="0.2"/>
    <row r="1675" s="7" customFormat="1" hidden="1" x14ac:dyDescent="0.2"/>
    <row r="1676" s="7" customFormat="1" hidden="1" x14ac:dyDescent="0.2"/>
    <row r="1677" s="7" customFormat="1" hidden="1" x14ac:dyDescent="0.2"/>
    <row r="1678" s="7" customFormat="1" hidden="1" x14ac:dyDescent="0.2"/>
    <row r="1679" s="7" customFormat="1" hidden="1" x14ac:dyDescent="0.2"/>
    <row r="1680" s="7" customFormat="1" hidden="1" x14ac:dyDescent="0.2"/>
    <row r="1681" s="7" customFormat="1" hidden="1" x14ac:dyDescent="0.2"/>
    <row r="1682" s="7" customFormat="1" hidden="1" x14ac:dyDescent="0.2"/>
    <row r="1683" s="7" customFormat="1" hidden="1" x14ac:dyDescent="0.2"/>
    <row r="1684" s="7" customFormat="1" hidden="1" x14ac:dyDescent="0.2"/>
    <row r="1685" s="7" customFormat="1" hidden="1" x14ac:dyDescent="0.2"/>
    <row r="1686" s="7" customFormat="1" hidden="1" x14ac:dyDescent="0.2"/>
    <row r="1687" s="7" customFormat="1" hidden="1" x14ac:dyDescent="0.2"/>
    <row r="1688" s="7" customFormat="1" hidden="1" x14ac:dyDescent="0.2"/>
    <row r="1689" s="7" customFormat="1" hidden="1" x14ac:dyDescent="0.2"/>
    <row r="1690" s="7" customFormat="1" hidden="1" x14ac:dyDescent="0.2"/>
    <row r="1691" s="7" customFormat="1" hidden="1" x14ac:dyDescent="0.2"/>
    <row r="1692" s="7" customFormat="1" hidden="1" x14ac:dyDescent="0.2"/>
    <row r="1693" s="7" customFormat="1" hidden="1" x14ac:dyDescent="0.2"/>
    <row r="1694" s="7" customFormat="1" hidden="1" x14ac:dyDescent="0.2"/>
    <row r="1695" s="7" customFormat="1" hidden="1" x14ac:dyDescent="0.2"/>
    <row r="1696" s="7" customFormat="1" hidden="1" x14ac:dyDescent="0.2"/>
    <row r="1697" s="7" customFormat="1" hidden="1" x14ac:dyDescent="0.2"/>
    <row r="1698" s="7" customFormat="1" hidden="1" x14ac:dyDescent="0.2"/>
    <row r="1699" s="7" customFormat="1" hidden="1" x14ac:dyDescent="0.2"/>
    <row r="1700" s="7" customFormat="1" hidden="1" x14ac:dyDescent="0.2"/>
    <row r="1701" s="7" customFormat="1" hidden="1" x14ac:dyDescent="0.2"/>
    <row r="1702" s="7" customFormat="1" hidden="1" x14ac:dyDescent="0.2"/>
    <row r="1703" s="7" customFormat="1" hidden="1" x14ac:dyDescent="0.2"/>
    <row r="1704" s="7" customFormat="1" hidden="1" x14ac:dyDescent="0.2"/>
    <row r="1705" s="7" customFormat="1" hidden="1" x14ac:dyDescent="0.2"/>
    <row r="1706" s="7" customFormat="1" hidden="1" x14ac:dyDescent="0.2"/>
    <row r="1707" s="7" customFormat="1" hidden="1" x14ac:dyDescent="0.2"/>
    <row r="1708" s="7" customFormat="1" hidden="1" x14ac:dyDescent="0.2"/>
    <row r="1709" s="7" customFormat="1" hidden="1" x14ac:dyDescent="0.2"/>
    <row r="1710" s="7" customFormat="1" hidden="1" x14ac:dyDescent="0.2"/>
    <row r="1711" s="7" customFormat="1" hidden="1" x14ac:dyDescent="0.2"/>
    <row r="1712" s="7" customFormat="1" hidden="1" x14ac:dyDescent="0.2"/>
    <row r="1713" s="7" customFormat="1" hidden="1" x14ac:dyDescent="0.2"/>
    <row r="1714" s="7" customFormat="1" hidden="1" x14ac:dyDescent="0.2"/>
    <row r="1715" s="7" customFormat="1" hidden="1" x14ac:dyDescent="0.2"/>
    <row r="1716" s="7" customFormat="1" hidden="1" x14ac:dyDescent="0.2"/>
    <row r="1717" s="7" customFormat="1" hidden="1" x14ac:dyDescent="0.2"/>
    <row r="1718" s="7" customFormat="1" hidden="1" x14ac:dyDescent="0.2"/>
    <row r="1719" s="7" customFormat="1" hidden="1" x14ac:dyDescent="0.2"/>
    <row r="1720" s="7" customFormat="1" hidden="1" x14ac:dyDescent="0.2"/>
    <row r="1721" s="7" customFormat="1" hidden="1" x14ac:dyDescent="0.2"/>
    <row r="1722" s="7" customFormat="1" hidden="1" x14ac:dyDescent="0.2"/>
    <row r="1723" s="7" customFormat="1" hidden="1" x14ac:dyDescent="0.2"/>
    <row r="1724" s="7" customFormat="1" hidden="1" x14ac:dyDescent="0.2"/>
    <row r="1725" s="7" customFormat="1" hidden="1" x14ac:dyDescent="0.2"/>
    <row r="1726" s="7" customFormat="1" hidden="1" x14ac:dyDescent="0.2"/>
    <row r="1727" s="7" customFormat="1" hidden="1" x14ac:dyDescent="0.2"/>
    <row r="1728" s="7" customFormat="1" hidden="1" x14ac:dyDescent="0.2"/>
    <row r="1729" s="7" customFormat="1" hidden="1" x14ac:dyDescent="0.2"/>
    <row r="1730" s="7" customFormat="1" hidden="1" x14ac:dyDescent="0.2"/>
    <row r="1731" s="7" customFormat="1" hidden="1" x14ac:dyDescent="0.2"/>
    <row r="1732" s="7" customFormat="1" hidden="1" x14ac:dyDescent="0.2"/>
    <row r="1733" s="7" customFormat="1" hidden="1" x14ac:dyDescent="0.2"/>
    <row r="1734" s="7" customFormat="1" hidden="1" x14ac:dyDescent="0.2"/>
    <row r="1735" s="7" customFormat="1" hidden="1" x14ac:dyDescent="0.2"/>
    <row r="1736" s="7" customFormat="1" hidden="1" x14ac:dyDescent="0.2"/>
    <row r="1737" s="7" customFormat="1" hidden="1" x14ac:dyDescent="0.2"/>
    <row r="1738" s="7" customFormat="1" hidden="1" x14ac:dyDescent="0.2"/>
    <row r="1739" s="7" customFormat="1" hidden="1" x14ac:dyDescent="0.2"/>
    <row r="1740" s="7" customFormat="1" hidden="1" x14ac:dyDescent="0.2"/>
    <row r="1741" s="7" customFormat="1" hidden="1" x14ac:dyDescent="0.2"/>
    <row r="1742" s="7" customFormat="1" hidden="1" x14ac:dyDescent="0.2"/>
    <row r="1743" s="7" customFormat="1" hidden="1" x14ac:dyDescent="0.2"/>
    <row r="1744" s="7" customFormat="1" hidden="1" x14ac:dyDescent="0.2"/>
    <row r="1745" s="7" customFormat="1" hidden="1" x14ac:dyDescent="0.2"/>
    <row r="1746" s="7" customFormat="1" hidden="1" x14ac:dyDescent="0.2"/>
    <row r="1747" s="7" customFormat="1" hidden="1" x14ac:dyDescent="0.2"/>
    <row r="1748" s="7" customFormat="1" hidden="1" x14ac:dyDescent="0.2"/>
    <row r="1749" s="7" customFormat="1" hidden="1" x14ac:dyDescent="0.2"/>
    <row r="1750" s="7" customFormat="1" hidden="1" x14ac:dyDescent="0.2"/>
    <row r="1751" s="7" customFormat="1" hidden="1" x14ac:dyDescent="0.2"/>
    <row r="1752" s="7" customFormat="1" hidden="1" x14ac:dyDescent="0.2"/>
    <row r="1753" s="7" customFormat="1" hidden="1" x14ac:dyDescent="0.2"/>
    <row r="1754" s="7" customFormat="1" hidden="1" x14ac:dyDescent="0.2"/>
    <row r="1755" s="7" customFormat="1" hidden="1" x14ac:dyDescent="0.2"/>
    <row r="1756" s="7" customFormat="1" hidden="1" x14ac:dyDescent="0.2"/>
    <row r="1757" s="7" customFormat="1" hidden="1" x14ac:dyDescent="0.2"/>
    <row r="1758" s="7" customFormat="1" hidden="1" x14ac:dyDescent="0.2"/>
    <row r="1759" s="7" customFormat="1" hidden="1" x14ac:dyDescent="0.2"/>
    <row r="1760" s="7" customFormat="1" hidden="1" x14ac:dyDescent="0.2"/>
    <row r="1761" s="7" customFormat="1" hidden="1" x14ac:dyDescent="0.2"/>
    <row r="1762" s="7" customFormat="1" hidden="1" x14ac:dyDescent="0.2"/>
    <row r="1763" s="7" customFormat="1" hidden="1" x14ac:dyDescent="0.2"/>
    <row r="1764" s="7" customFormat="1" hidden="1" x14ac:dyDescent="0.2"/>
    <row r="1765" s="7" customFormat="1" hidden="1" x14ac:dyDescent="0.2"/>
    <row r="1766" s="7" customFormat="1" hidden="1" x14ac:dyDescent="0.2"/>
    <row r="1767" s="7" customFormat="1" hidden="1" x14ac:dyDescent="0.2"/>
    <row r="1768" s="7" customFormat="1" hidden="1" x14ac:dyDescent="0.2"/>
    <row r="1769" s="7" customFormat="1" hidden="1" x14ac:dyDescent="0.2"/>
    <row r="1770" s="7" customFormat="1" hidden="1" x14ac:dyDescent="0.2"/>
    <row r="1771" s="7" customFormat="1" hidden="1" x14ac:dyDescent="0.2"/>
    <row r="1772" s="7" customFormat="1" hidden="1" x14ac:dyDescent="0.2"/>
    <row r="1773" s="7" customFormat="1" hidden="1" x14ac:dyDescent="0.2"/>
    <row r="1774" s="7" customFormat="1" hidden="1" x14ac:dyDescent="0.2"/>
    <row r="1775" s="7" customFormat="1" hidden="1" x14ac:dyDescent="0.2"/>
    <row r="1776" s="7" customFormat="1" hidden="1" x14ac:dyDescent="0.2"/>
    <row r="1777" s="7" customFormat="1" hidden="1" x14ac:dyDescent="0.2"/>
    <row r="1778" s="7" customFormat="1" hidden="1" x14ac:dyDescent="0.2"/>
    <row r="1779" s="7" customFormat="1" hidden="1" x14ac:dyDescent="0.2"/>
    <row r="1780" s="7" customFormat="1" hidden="1" x14ac:dyDescent="0.2"/>
    <row r="1781" s="7" customFormat="1" hidden="1" x14ac:dyDescent="0.2"/>
    <row r="1782" s="7" customFormat="1" hidden="1" x14ac:dyDescent="0.2"/>
    <row r="1783" s="7" customFormat="1" hidden="1" x14ac:dyDescent="0.2"/>
    <row r="1784" s="7" customFormat="1" hidden="1" x14ac:dyDescent="0.2"/>
    <row r="1785" s="7" customFormat="1" hidden="1" x14ac:dyDescent="0.2"/>
    <row r="1786" s="7" customFormat="1" hidden="1" x14ac:dyDescent="0.2"/>
    <row r="1787" s="7" customFormat="1" hidden="1" x14ac:dyDescent="0.2"/>
    <row r="1788" s="7" customFormat="1" hidden="1" x14ac:dyDescent="0.2"/>
    <row r="1789" s="7" customFormat="1" hidden="1" x14ac:dyDescent="0.2"/>
    <row r="1790" s="7" customFormat="1" hidden="1" x14ac:dyDescent="0.2"/>
    <row r="1791" s="7" customFormat="1" hidden="1" x14ac:dyDescent="0.2"/>
    <row r="1792" s="7" customFormat="1" hidden="1" x14ac:dyDescent="0.2"/>
    <row r="1793" s="7" customFormat="1" hidden="1" x14ac:dyDescent="0.2"/>
    <row r="1794" s="7" customFormat="1" hidden="1" x14ac:dyDescent="0.2"/>
    <row r="1795" s="7" customFormat="1" hidden="1" x14ac:dyDescent="0.2"/>
    <row r="1796" s="7" customFormat="1" hidden="1" x14ac:dyDescent="0.2"/>
    <row r="1797" s="7" customFormat="1" hidden="1" x14ac:dyDescent="0.2"/>
    <row r="1798" s="7" customFormat="1" hidden="1" x14ac:dyDescent="0.2"/>
    <row r="1799" s="7" customFormat="1" hidden="1" x14ac:dyDescent="0.2"/>
    <row r="1800" s="7" customFormat="1" hidden="1" x14ac:dyDescent="0.2"/>
    <row r="1801" s="7" customFormat="1" hidden="1" x14ac:dyDescent="0.2"/>
    <row r="1802" s="7" customFormat="1" hidden="1" x14ac:dyDescent="0.2"/>
    <row r="1803" s="7" customFormat="1" hidden="1" x14ac:dyDescent="0.2"/>
    <row r="1804" s="7" customFormat="1" hidden="1" x14ac:dyDescent="0.2"/>
    <row r="1805" s="7" customFormat="1" hidden="1" x14ac:dyDescent="0.2"/>
    <row r="1806" s="7" customFormat="1" hidden="1" x14ac:dyDescent="0.2"/>
    <row r="1807" s="7" customFormat="1" hidden="1" x14ac:dyDescent="0.2"/>
    <row r="1808" s="7" customFormat="1" hidden="1" x14ac:dyDescent="0.2"/>
    <row r="1809" s="7" customFormat="1" hidden="1" x14ac:dyDescent="0.2"/>
    <row r="1810" s="7" customFormat="1" hidden="1" x14ac:dyDescent="0.2"/>
    <row r="1811" s="7" customFormat="1" hidden="1" x14ac:dyDescent="0.2"/>
    <row r="1812" s="7" customFormat="1" hidden="1" x14ac:dyDescent="0.2"/>
    <row r="1813" s="7" customFormat="1" hidden="1" x14ac:dyDescent="0.2"/>
    <row r="1814" s="7" customFormat="1" hidden="1" x14ac:dyDescent="0.2"/>
    <row r="1815" s="7" customFormat="1" hidden="1" x14ac:dyDescent="0.2"/>
    <row r="1816" s="7" customFormat="1" hidden="1" x14ac:dyDescent="0.2"/>
    <row r="1817" s="7" customFormat="1" hidden="1" x14ac:dyDescent="0.2"/>
    <row r="1818" s="7" customFormat="1" hidden="1" x14ac:dyDescent="0.2"/>
    <row r="1819" s="7" customFormat="1" hidden="1" x14ac:dyDescent="0.2"/>
    <row r="1820" s="7" customFormat="1" hidden="1" x14ac:dyDescent="0.2"/>
    <row r="1821" s="7" customFormat="1" hidden="1" x14ac:dyDescent="0.2"/>
    <row r="1822" s="7" customFormat="1" hidden="1" x14ac:dyDescent="0.2"/>
    <row r="1823" s="7" customFormat="1" hidden="1" x14ac:dyDescent="0.2"/>
    <row r="1824" s="7" customFormat="1" hidden="1" x14ac:dyDescent="0.2"/>
    <row r="1825" s="7" customFormat="1" hidden="1" x14ac:dyDescent="0.2"/>
    <row r="1826" s="7" customFormat="1" hidden="1" x14ac:dyDescent="0.2"/>
    <row r="1827" s="7" customFormat="1" hidden="1" x14ac:dyDescent="0.2"/>
    <row r="1828" s="7" customFormat="1" hidden="1" x14ac:dyDescent="0.2"/>
    <row r="1829" s="7" customFormat="1" hidden="1" x14ac:dyDescent="0.2"/>
    <row r="1830" s="7" customFormat="1" hidden="1" x14ac:dyDescent="0.2"/>
    <row r="1831" s="7" customFormat="1" hidden="1" x14ac:dyDescent="0.2"/>
    <row r="1832" s="7" customFormat="1" hidden="1" x14ac:dyDescent="0.2"/>
    <row r="1833" s="7" customFormat="1" hidden="1" x14ac:dyDescent="0.2"/>
    <row r="1834" s="7" customFormat="1" hidden="1" x14ac:dyDescent="0.2"/>
    <row r="1835" s="7" customFormat="1" hidden="1" x14ac:dyDescent="0.2"/>
    <row r="1836" s="7" customFormat="1" hidden="1" x14ac:dyDescent="0.2"/>
    <row r="1837" s="7" customFormat="1" hidden="1" x14ac:dyDescent="0.2"/>
    <row r="1838" s="7" customFormat="1" hidden="1" x14ac:dyDescent="0.2"/>
    <row r="1839" s="7" customFormat="1" hidden="1" x14ac:dyDescent="0.2"/>
    <row r="1840" s="7" customFormat="1" hidden="1" x14ac:dyDescent="0.2"/>
    <row r="1841" s="7" customFormat="1" hidden="1" x14ac:dyDescent="0.2"/>
    <row r="1842" s="7" customFormat="1" hidden="1" x14ac:dyDescent="0.2"/>
    <row r="1843" s="7" customFormat="1" hidden="1" x14ac:dyDescent="0.2"/>
    <row r="1844" s="7" customFormat="1" hidden="1" x14ac:dyDescent="0.2"/>
    <row r="1845" s="7" customFormat="1" hidden="1" x14ac:dyDescent="0.2"/>
    <row r="1846" s="7" customFormat="1" hidden="1" x14ac:dyDescent="0.2"/>
    <row r="1847" s="7" customFormat="1" hidden="1" x14ac:dyDescent="0.2"/>
    <row r="1848" s="7" customFormat="1" hidden="1" x14ac:dyDescent="0.2"/>
    <row r="1849" s="7" customFormat="1" hidden="1" x14ac:dyDescent="0.2"/>
    <row r="1850" s="7" customFormat="1" hidden="1" x14ac:dyDescent="0.2"/>
    <row r="1851" s="7" customFormat="1" hidden="1" x14ac:dyDescent="0.2"/>
    <row r="1852" s="7" customFormat="1" hidden="1" x14ac:dyDescent="0.2"/>
    <row r="1853" s="7" customFormat="1" hidden="1" x14ac:dyDescent="0.2"/>
    <row r="1854" s="7" customFormat="1" hidden="1" x14ac:dyDescent="0.2"/>
    <row r="1855" s="7" customFormat="1" hidden="1" x14ac:dyDescent="0.2"/>
    <row r="1856" s="7" customFormat="1" hidden="1" x14ac:dyDescent="0.2"/>
    <row r="1857" s="7" customFormat="1" hidden="1" x14ac:dyDescent="0.2"/>
    <row r="1858" s="7" customFormat="1" hidden="1" x14ac:dyDescent="0.2"/>
    <row r="1859" s="7" customFormat="1" hidden="1" x14ac:dyDescent="0.2"/>
    <row r="1860" s="7" customFormat="1" hidden="1" x14ac:dyDescent="0.2"/>
    <row r="1861" s="7" customFormat="1" hidden="1" x14ac:dyDescent="0.2"/>
    <row r="1862" s="7" customFormat="1" hidden="1" x14ac:dyDescent="0.2"/>
    <row r="1863" s="7" customFormat="1" hidden="1" x14ac:dyDescent="0.2"/>
    <row r="1864" s="7" customFormat="1" hidden="1" x14ac:dyDescent="0.2"/>
    <row r="1865" s="7" customFormat="1" hidden="1" x14ac:dyDescent="0.2"/>
    <row r="1866" s="7" customFormat="1" hidden="1" x14ac:dyDescent="0.2"/>
    <row r="1867" s="7" customFormat="1" hidden="1" x14ac:dyDescent="0.2"/>
    <row r="1868" s="7" customFormat="1" hidden="1" x14ac:dyDescent="0.2"/>
    <row r="1869" s="7" customFormat="1" hidden="1" x14ac:dyDescent="0.2"/>
    <row r="1870" s="7" customFormat="1" hidden="1" x14ac:dyDescent="0.2"/>
    <row r="1871" s="7" customFormat="1" hidden="1" x14ac:dyDescent="0.2"/>
    <row r="1872" s="7" customFormat="1" hidden="1" x14ac:dyDescent="0.2"/>
    <row r="1873" s="7" customFormat="1" hidden="1" x14ac:dyDescent="0.2"/>
    <row r="1874" s="7" customFormat="1" hidden="1" x14ac:dyDescent="0.2"/>
    <row r="1875" s="7" customFormat="1" hidden="1" x14ac:dyDescent="0.2"/>
    <row r="1876" s="7" customFormat="1" hidden="1" x14ac:dyDescent="0.2"/>
    <row r="1877" s="7" customFormat="1" hidden="1" x14ac:dyDescent="0.2"/>
    <row r="1878" s="7" customFormat="1" hidden="1" x14ac:dyDescent="0.2"/>
    <row r="1879" s="7" customFormat="1" hidden="1" x14ac:dyDescent="0.2"/>
    <row r="1880" s="7" customFormat="1" hidden="1" x14ac:dyDescent="0.2"/>
    <row r="1881" s="7" customFormat="1" hidden="1" x14ac:dyDescent="0.2"/>
    <row r="1882" s="7" customFormat="1" hidden="1" x14ac:dyDescent="0.2"/>
    <row r="1883" s="7" customFormat="1" hidden="1" x14ac:dyDescent="0.2"/>
    <row r="1884" s="7" customFormat="1" hidden="1" x14ac:dyDescent="0.2"/>
    <row r="1885" s="7" customFormat="1" hidden="1" x14ac:dyDescent="0.2"/>
    <row r="1886" s="7" customFormat="1" hidden="1" x14ac:dyDescent="0.2"/>
    <row r="1887" s="7" customFormat="1" hidden="1" x14ac:dyDescent="0.2"/>
    <row r="1888" s="7" customFormat="1" hidden="1" x14ac:dyDescent="0.2"/>
    <row r="1889" s="7" customFormat="1" hidden="1" x14ac:dyDescent="0.2"/>
    <row r="1890" s="7" customFormat="1" hidden="1" x14ac:dyDescent="0.2"/>
    <row r="1891" s="7" customFormat="1" hidden="1" x14ac:dyDescent="0.2"/>
    <row r="1892" s="7" customFormat="1" hidden="1" x14ac:dyDescent="0.2"/>
    <row r="1893" s="7" customFormat="1" hidden="1" x14ac:dyDescent="0.2"/>
    <row r="1894" s="7" customFormat="1" hidden="1" x14ac:dyDescent="0.2"/>
    <row r="1895" s="7" customFormat="1" hidden="1" x14ac:dyDescent="0.2"/>
    <row r="1896" s="7" customFormat="1" hidden="1" x14ac:dyDescent="0.2"/>
    <row r="1897" s="7" customFormat="1" hidden="1" x14ac:dyDescent="0.2"/>
    <row r="1898" s="7" customFormat="1" hidden="1" x14ac:dyDescent="0.2"/>
    <row r="1899" s="7" customFormat="1" hidden="1" x14ac:dyDescent="0.2"/>
    <row r="1900" s="7" customFormat="1" hidden="1" x14ac:dyDescent="0.2"/>
    <row r="1901" s="7" customFormat="1" hidden="1" x14ac:dyDescent="0.2"/>
    <row r="1902" s="7" customFormat="1" hidden="1" x14ac:dyDescent="0.2"/>
    <row r="1903" s="7" customFormat="1" hidden="1" x14ac:dyDescent="0.2"/>
    <row r="1904" s="7" customFormat="1" hidden="1" x14ac:dyDescent="0.2"/>
    <row r="1905" s="7" customFormat="1" hidden="1" x14ac:dyDescent="0.2"/>
    <row r="1906" s="7" customFormat="1" hidden="1" x14ac:dyDescent="0.2"/>
    <row r="1907" s="7" customFormat="1" hidden="1" x14ac:dyDescent="0.2"/>
    <row r="1908" s="7" customFormat="1" hidden="1" x14ac:dyDescent="0.2"/>
    <row r="1909" s="7" customFormat="1" hidden="1" x14ac:dyDescent="0.2"/>
    <row r="1910" s="7" customFormat="1" hidden="1" x14ac:dyDescent="0.2"/>
    <row r="1911" s="7" customFormat="1" hidden="1" x14ac:dyDescent="0.2"/>
    <row r="1912" s="7" customFormat="1" hidden="1" x14ac:dyDescent="0.2"/>
    <row r="1913" s="7" customFormat="1" hidden="1" x14ac:dyDescent="0.2"/>
    <row r="1914" s="7" customFormat="1" hidden="1" x14ac:dyDescent="0.2"/>
    <row r="1915" s="7" customFormat="1" hidden="1" x14ac:dyDescent="0.2"/>
    <row r="1916" s="7" customFormat="1" hidden="1" x14ac:dyDescent="0.2"/>
    <row r="1917" s="7" customFormat="1" hidden="1" x14ac:dyDescent="0.2"/>
    <row r="1918" s="7" customFormat="1" hidden="1" x14ac:dyDescent="0.2"/>
    <row r="1919" s="7" customFormat="1" hidden="1" x14ac:dyDescent="0.2"/>
    <row r="1920" s="7" customFormat="1" hidden="1" x14ac:dyDescent="0.2"/>
    <row r="1921" s="7" customFormat="1" hidden="1" x14ac:dyDescent="0.2"/>
    <row r="1922" s="7" customFormat="1" hidden="1" x14ac:dyDescent="0.2"/>
    <row r="1923" s="7" customFormat="1" hidden="1" x14ac:dyDescent="0.2"/>
    <row r="1924" s="7" customFormat="1" hidden="1" x14ac:dyDescent="0.2"/>
    <row r="1925" s="7" customFormat="1" hidden="1" x14ac:dyDescent="0.2"/>
    <row r="1926" s="7" customFormat="1" hidden="1" x14ac:dyDescent="0.2"/>
    <row r="1927" s="7" customFormat="1" hidden="1" x14ac:dyDescent="0.2"/>
    <row r="1928" s="7" customFormat="1" hidden="1" x14ac:dyDescent="0.2"/>
    <row r="1929" s="7" customFormat="1" hidden="1" x14ac:dyDescent="0.2"/>
    <row r="1930" s="7" customFormat="1" hidden="1" x14ac:dyDescent="0.2"/>
    <row r="1931" s="7" customFormat="1" hidden="1" x14ac:dyDescent="0.2"/>
    <row r="1932" s="7" customFormat="1" hidden="1" x14ac:dyDescent="0.2"/>
    <row r="1933" s="7" customFormat="1" hidden="1" x14ac:dyDescent="0.2"/>
    <row r="1934" s="7" customFormat="1" hidden="1" x14ac:dyDescent="0.2"/>
    <row r="1935" s="7" customFormat="1" hidden="1" x14ac:dyDescent="0.2"/>
    <row r="1936" s="7" customFormat="1" hidden="1" x14ac:dyDescent="0.2"/>
    <row r="1937" s="7" customFormat="1" hidden="1" x14ac:dyDescent="0.2"/>
    <row r="1938" s="7" customFormat="1" hidden="1" x14ac:dyDescent="0.2"/>
    <row r="1939" s="7" customFormat="1" hidden="1" x14ac:dyDescent="0.2"/>
    <row r="1940" s="7" customFormat="1" hidden="1" x14ac:dyDescent="0.2"/>
    <row r="1941" s="7" customFormat="1" hidden="1" x14ac:dyDescent="0.2"/>
    <row r="1942" s="7" customFormat="1" hidden="1" x14ac:dyDescent="0.2"/>
    <row r="1943" s="7" customFormat="1" hidden="1" x14ac:dyDescent="0.2"/>
    <row r="1944" s="7" customFormat="1" hidden="1" x14ac:dyDescent="0.2"/>
    <row r="1945" s="7" customFormat="1" hidden="1" x14ac:dyDescent="0.2"/>
    <row r="1946" s="7" customFormat="1" hidden="1" x14ac:dyDescent="0.2"/>
    <row r="1947" s="7" customFormat="1" hidden="1" x14ac:dyDescent="0.2"/>
    <row r="1948" s="7" customFormat="1" hidden="1" x14ac:dyDescent="0.2"/>
    <row r="1949" s="7" customFormat="1" hidden="1" x14ac:dyDescent="0.2"/>
    <row r="1950" s="7" customFormat="1" hidden="1" x14ac:dyDescent="0.2"/>
    <row r="1951" s="7" customFormat="1" hidden="1" x14ac:dyDescent="0.2"/>
    <row r="1952" s="7" customFormat="1" hidden="1" x14ac:dyDescent="0.2"/>
    <row r="1953" s="7" customFormat="1" hidden="1" x14ac:dyDescent="0.2"/>
    <row r="1954" s="7" customFormat="1" hidden="1" x14ac:dyDescent="0.2"/>
    <row r="1955" s="7" customFormat="1" hidden="1" x14ac:dyDescent="0.2"/>
    <row r="1956" s="7" customFormat="1" hidden="1" x14ac:dyDescent="0.2"/>
    <row r="1957" s="7" customFormat="1" hidden="1" x14ac:dyDescent="0.2"/>
    <row r="1958" s="7" customFormat="1" hidden="1" x14ac:dyDescent="0.2"/>
    <row r="1959" s="7" customFormat="1" hidden="1" x14ac:dyDescent="0.2"/>
    <row r="1960" s="7" customFormat="1" hidden="1" x14ac:dyDescent="0.2"/>
    <row r="1961" s="7" customFormat="1" hidden="1" x14ac:dyDescent="0.2"/>
    <row r="1962" s="7" customFormat="1" hidden="1" x14ac:dyDescent="0.2"/>
    <row r="1963" s="7" customFormat="1" hidden="1" x14ac:dyDescent="0.2"/>
    <row r="1964" s="7" customFormat="1" hidden="1" x14ac:dyDescent="0.2"/>
    <row r="1965" s="7" customFormat="1" hidden="1" x14ac:dyDescent="0.2"/>
    <row r="1966" s="7" customFormat="1" hidden="1" x14ac:dyDescent="0.2"/>
    <row r="1967" s="7" customFormat="1" hidden="1" x14ac:dyDescent="0.2"/>
    <row r="1968" s="7" customFormat="1" hidden="1" x14ac:dyDescent="0.2"/>
    <row r="1969" s="7" customFormat="1" hidden="1" x14ac:dyDescent="0.2"/>
    <row r="1970" s="7" customFormat="1" hidden="1" x14ac:dyDescent="0.2"/>
    <row r="1971" s="7" customFormat="1" hidden="1" x14ac:dyDescent="0.2"/>
    <row r="1972" s="7" customFormat="1" hidden="1" x14ac:dyDescent="0.2"/>
    <row r="1973" s="7" customFormat="1" hidden="1" x14ac:dyDescent="0.2"/>
    <row r="1974" s="7" customFormat="1" hidden="1" x14ac:dyDescent="0.2"/>
    <row r="1975" s="7" customFormat="1" hidden="1" x14ac:dyDescent="0.2"/>
    <row r="1976" s="7" customFormat="1" hidden="1" x14ac:dyDescent="0.2"/>
    <row r="1977" s="7" customFormat="1" hidden="1" x14ac:dyDescent="0.2"/>
    <row r="1978" s="7" customFormat="1" hidden="1" x14ac:dyDescent="0.2"/>
    <row r="1979" s="7" customFormat="1" hidden="1" x14ac:dyDescent="0.2"/>
    <row r="1980" s="7" customFormat="1" hidden="1" x14ac:dyDescent="0.2"/>
    <row r="1981" s="7" customFormat="1" hidden="1" x14ac:dyDescent="0.2"/>
    <row r="1982" s="7" customFormat="1" hidden="1" x14ac:dyDescent="0.2"/>
    <row r="1983" s="7" customFormat="1" hidden="1" x14ac:dyDescent="0.2"/>
    <row r="1984" s="7" customFormat="1" hidden="1" x14ac:dyDescent="0.2"/>
    <row r="1985" s="7" customFormat="1" hidden="1" x14ac:dyDescent="0.2"/>
    <row r="1986" s="7" customFormat="1" hidden="1" x14ac:dyDescent="0.2"/>
    <row r="1987" s="7" customFormat="1" hidden="1" x14ac:dyDescent="0.2"/>
    <row r="1988" s="7" customFormat="1" hidden="1" x14ac:dyDescent="0.2"/>
    <row r="1989" s="7" customFormat="1" hidden="1" x14ac:dyDescent="0.2"/>
    <row r="1990" s="7" customFormat="1" hidden="1" x14ac:dyDescent="0.2"/>
    <row r="1991" s="7" customFormat="1" hidden="1" x14ac:dyDescent="0.2"/>
    <row r="1992" s="7" customFormat="1" hidden="1" x14ac:dyDescent="0.2"/>
    <row r="1993" s="7" customFormat="1" hidden="1" x14ac:dyDescent="0.2"/>
    <row r="1994" s="7" customFormat="1" hidden="1" x14ac:dyDescent="0.2"/>
    <row r="1995" s="7" customFormat="1" hidden="1" x14ac:dyDescent="0.2"/>
    <row r="1996" s="7" customFormat="1" hidden="1" x14ac:dyDescent="0.2"/>
    <row r="1997" s="7" customFormat="1" hidden="1" x14ac:dyDescent="0.2"/>
    <row r="1998" s="7" customFormat="1" hidden="1" x14ac:dyDescent="0.2"/>
    <row r="1999" s="7" customFormat="1" hidden="1" x14ac:dyDescent="0.2"/>
    <row r="2000" s="7" customFormat="1" hidden="1" x14ac:dyDescent="0.2"/>
    <row r="2001" s="7" customFormat="1" hidden="1" x14ac:dyDescent="0.2"/>
    <row r="2002" s="7" customFormat="1" hidden="1" x14ac:dyDescent="0.2"/>
    <row r="2003" s="7" customFormat="1" hidden="1" x14ac:dyDescent="0.2"/>
    <row r="2004" s="7" customFormat="1" hidden="1" x14ac:dyDescent="0.2"/>
    <row r="2005" s="7" customFormat="1" hidden="1" x14ac:dyDescent="0.2"/>
    <row r="2006" s="7" customFormat="1" hidden="1" x14ac:dyDescent="0.2"/>
    <row r="2007" s="7" customFormat="1" hidden="1" x14ac:dyDescent="0.2"/>
    <row r="2008" s="7" customFormat="1" hidden="1" x14ac:dyDescent="0.2"/>
    <row r="2009" s="7" customFormat="1" hidden="1" x14ac:dyDescent="0.2"/>
    <row r="2010" s="7" customFormat="1" hidden="1" x14ac:dyDescent="0.2"/>
    <row r="2011" s="7" customFormat="1" hidden="1" x14ac:dyDescent="0.2"/>
    <row r="2012" s="7" customFormat="1" hidden="1" x14ac:dyDescent="0.2"/>
    <row r="2013" s="7" customFormat="1" hidden="1" x14ac:dyDescent="0.2"/>
    <row r="2014" s="7" customFormat="1" hidden="1" x14ac:dyDescent="0.2"/>
    <row r="2015" s="7" customFormat="1" hidden="1" x14ac:dyDescent="0.2"/>
    <row r="2016" s="7" customFormat="1" hidden="1" x14ac:dyDescent="0.2"/>
    <row r="2017" s="7" customFormat="1" hidden="1" x14ac:dyDescent="0.2"/>
    <row r="2018" s="7" customFormat="1" hidden="1" x14ac:dyDescent="0.2"/>
    <row r="2019" s="7" customFormat="1" hidden="1" x14ac:dyDescent="0.2"/>
    <row r="2020" s="7" customFormat="1" hidden="1" x14ac:dyDescent="0.2"/>
    <row r="2021" s="7" customFormat="1" hidden="1" x14ac:dyDescent="0.2"/>
    <row r="2022" s="7" customFormat="1" hidden="1" x14ac:dyDescent="0.2"/>
    <row r="2023" s="7" customFormat="1" hidden="1" x14ac:dyDescent="0.2"/>
    <row r="2024" s="7" customFormat="1" hidden="1" x14ac:dyDescent="0.2"/>
    <row r="2025" s="7" customFormat="1" hidden="1" x14ac:dyDescent="0.2"/>
    <row r="2026" s="7" customFormat="1" hidden="1" x14ac:dyDescent="0.2"/>
    <row r="2027" s="7" customFormat="1" hidden="1" x14ac:dyDescent="0.2"/>
    <row r="2028" s="7" customFormat="1" hidden="1" x14ac:dyDescent="0.2"/>
    <row r="2029" s="7" customFormat="1" hidden="1" x14ac:dyDescent="0.2"/>
    <row r="2030" s="7" customFormat="1" hidden="1" x14ac:dyDescent="0.2"/>
    <row r="2031" s="7" customFormat="1" hidden="1" x14ac:dyDescent="0.2"/>
    <row r="2032" s="7" customFormat="1" hidden="1" x14ac:dyDescent="0.2"/>
    <row r="2033" s="7" customFormat="1" hidden="1" x14ac:dyDescent="0.2"/>
    <row r="2034" s="7" customFormat="1" hidden="1" x14ac:dyDescent="0.2"/>
    <row r="2035" s="7" customFormat="1" hidden="1" x14ac:dyDescent="0.2"/>
    <row r="2036" s="7" customFormat="1" hidden="1" x14ac:dyDescent="0.2"/>
    <row r="2037" s="7" customFormat="1" hidden="1" x14ac:dyDescent="0.2"/>
    <row r="2038" s="7" customFormat="1" hidden="1" x14ac:dyDescent="0.2"/>
    <row r="2039" s="7" customFormat="1" hidden="1" x14ac:dyDescent="0.2"/>
    <row r="2040" s="7" customFormat="1" hidden="1" x14ac:dyDescent="0.2"/>
    <row r="2041" s="7" customFormat="1" hidden="1" x14ac:dyDescent="0.2"/>
    <row r="2042" s="7" customFormat="1" hidden="1" x14ac:dyDescent="0.2"/>
    <row r="2043" s="7" customFormat="1" hidden="1" x14ac:dyDescent="0.2"/>
    <row r="2044" s="7" customFormat="1" hidden="1" x14ac:dyDescent="0.2"/>
    <row r="2045" s="7" customFormat="1" hidden="1" x14ac:dyDescent="0.2"/>
    <row r="2046" s="7" customFormat="1" hidden="1" x14ac:dyDescent="0.2"/>
    <row r="2047" s="7" customFormat="1" hidden="1" x14ac:dyDescent="0.2"/>
    <row r="2048" s="7" customFormat="1" hidden="1" x14ac:dyDescent="0.2"/>
    <row r="2049" s="7" customFormat="1" hidden="1" x14ac:dyDescent="0.2"/>
    <row r="2050" s="7" customFormat="1" hidden="1" x14ac:dyDescent="0.2"/>
    <row r="2051" s="7" customFormat="1" hidden="1" x14ac:dyDescent="0.2"/>
    <row r="2052" s="7" customFormat="1" hidden="1" x14ac:dyDescent="0.2"/>
    <row r="2053" s="7" customFormat="1" hidden="1" x14ac:dyDescent="0.2"/>
    <row r="2054" s="7" customFormat="1" hidden="1" x14ac:dyDescent="0.2"/>
    <row r="2055" s="7" customFormat="1" hidden="1" x14ac:dyDescent="0.2"/>
    <row r="2056" s="7" customFormat="1" hidden="1" x14ac:dyDescent="0.2"/>
    <row r="2057" s="7" customFormat="1" hidden="1" x14ac:dyDescent="0.2"/>
    <row r="2058" s="7" customFormat="1" hidden="1" x14ac:dyDescent="0.2"/>
    <row r="2059" s="7" customFormat="1" hidden="1" x14ac:dyDescent="0.2"/>
    <row r="2060" s="7" customFormat="1" hidden="1" x14ac:dyDescent="0.2"/>
    <row r="2061" s="7" customFormat="1" hidden="1" x14ac:dyDescent="0.2"/>
    <row r="2062" s="7" customFormat="1" hidden="1" x14ac:dyDescent="0.2"/>
    <row r="2063" s="7" customFormat="1" hidden="1" x14ac:dyDescent="0.2"/>
    <row r="2064" s="7" customFormat="1" hidden="1" x14ac:dyDescent="0.2"/>
    <row r="2065" s="7" customFormat="1" hidden="1" x14ac:dyDescent="0.2"/>
    <row r="2066" s="7" customFormat="1" hidden="1" x14ac:dyDescent="0.2"/>
    <row r="2067" s="7" customFormat="1" hidden="1" x14ac:dyDescent="0.2"/>
    <row r="2068" s="7" customFormat="1" hidden="1" x14ac:dyDescent="0.2"/>
    <row r="2069" s="7" customFormat="1" hidden="1" x14ac:dyDescent="0.2"/>
    <row r="2070" s="7" customFormat="1" hidden="1" x14ac:dyDescent="0.2"/>
    <row r="2071" s="7" customFormat="1" hidden="1" x14ac:dyDescent="0.2"/>
    <row r="2072" s="7" customFormat="1" hidden="1" x14ac:dyDescent="0.2"/>
    <row r="2073" s="7" customFormat="1" hidden="1" x14ac:dyDescent="0.2"/>
    <row r="2074" s="7" customFormat="1" hidden="1" x14ac:dyDescent="0.2"/>
    <row r="2075" s="7" customFormat="1" hidden="1" x14ac:dyDescent="0.2"/>
    <row r="2076" s="7" customFormat="1" hidden="1" x14ac:dyDescent="0.2"/>
    <row r="2077" s="7" customFormat="1" hidden="1" x14ac:dyDescent="0.2"/>
    <row r="2078" s="7" customFormat="1" hidden="1" x14ac:dyDescent="0.2"/>
    <row r="2079" s="7" customFormat="1" hidden="1" x14ac:dyDescent="0.2"/>
    <row r="2080" s="7" customFormat="1" hidden="1" x14ac:dyDescent="0.2"/>
    <row r="2081" s="7" customFormat="1" hidden="1" x14ac:dyDescent="0.2"/>
    <row r="2082" s="7" customFormat="1" hidden="1" x14ac:dyDescent="0.2"/>
    <row r="2083" s="7" customFormat="1" hidden="1" x14ac:dyDescent="0.2"/>
    <row r="2084" s="7" customFormat="1" hidden="1" x14ac:dyDescent="0.2"/>
    <row r="2085" s="7" customFormat="1" hidden="1" x14ac:dyDescent="0.2"/>
    <row r="2086" s="7" customFormat="1" hidden="1" x14ac:dyDescent="0.2"/>
    <row r="2087" s="7" customFormat="1" hidden="1" x14ac:dyDescent="0.2"/>
    <row r="2088" s="7" customFormat="1" hidden="1" x14ac:dyDescent="0.2"/>
    <row r="2089" s="7" customFormat="1" hidden="1" x14ac:dyDescent="0.2"/>
    <row r="2090" s="7" customFormat="1" hidden="1" x14ac:dyDescent="0.2"/>
    <row r="2091" s="7" customFormat="1" hidden="1" x14ac:dyDescent="0.2"/>
    <row r="2092" s="7" customFormat="1" hidden="1" x14ac:dyDescent="0.2"/>
    <row r="2093" s="7" customFormat="1" hidden="1" x14ac:dyDescent="0.2"/>
    <row r="2094" s="7" customFormat="1" hidden="1" x14ac:dyDescent="0.2"/>
    <row r="2095" s="7" customFormat="1" hidden="1" x14ac:dyDescent="0.2"/>
    <row r="2096" s="7" customFormat="1" hidden="1" x14ac:dyDescent="0.2"/>
    <row r="2097" s="7" customFormat="1" hidden="1" x14ac:dyDescent="0.2"/>
    <row r="2098" s="7" customFormat="1" hidden="1" x14ac:dyDescent="0.2"/>
    <row r="2099" s="7" customFormat="1" hidden="1" x14ac:dyDescent="0.2"/>
    <row r="2100" s="7" customFormat="1" hidden="1" x14ac:dyDescent="0.2"/>
    <row r="2101" s="7" customFormat="1" hidden="1" x14ac:dyDescent="0.2"/>
    <row r="2102" s="7" customFormat="1" hidden="1" x14ac:dyDescent="0.2"/>
    <row r="2103" s="7" customFormat="1" hidden="1" x14ac:dyDescent="0.2"/>
    <row r="2104" s="7" customFormat="1" hidden="1" x14ac:dyDescent="0.2"/>
    <row r="2105" s="7" customFormat="1" hidden="1" x14ac:dyDescent="0.2"/>
    <row r="2106" s="7" customFormat="1" hidden="1" x14ac:dyDescent="0.2"/>
    <row r="2107" s="7" customFormat="1" hidden="1" x14ac:dyDescent="0.2"/>
    <row r="2108" s="7" customFormat="1" hidden="1" x14ac:dyDescent="0.2"/>
    <row r="2109" s="7" customFormat="1" hidden="1" x14ac:dyDescent="0.2"/>
    <row r="2110" s="7" customFormat="1" hidden="1" x14ac:dyDescent="0.2"/>
    <row r="2111" s="7" customFormat="1" hidden="1" x14ac:dyDescent="0.2"/>
    <row r="2112" s="7" customFormat="1" hidden="1" x14ac:dyDescent="0.2"/>
    <row r="2113" s="7" customFormat="1" hidden="1" x14ac:dyDescent="0.2"/>
    <row r="2114" s="7" customFormat="1" hidden="1" x14ac:dyDescent="0.2"/>
    <row r="2115" s="7" customFormat="1" hidden="1" x14ac:dyDescent="0.2"/>
    <row r="2116" s="7" customFormat="1" hidden="1" x14ac:dyDescent="0.2"/>
    <row r="2117" s="7" customFormat="1" hidden="1" x14ac:dyDescent="0.2"/>
    <row r="2118" s="7" customFormat="1" hidden="1" x14ac:dyDescent="0.2"/>
    <row r="2119" s="7" customFormat="1" hidden="1" x14ac:dyDescent="0.2"/>
    <row r="2120" s="7" customFormat="1" hidden="1" x14ac:dyDescent="0.2"/>
    <row r="2121" s="7" customFormat="1" hidden="1" x14ac:dyDescent="0.2"/>
    <row r="2122" s="7" customFormat="1" hidden="1" x14ac:dyDescent="0.2"/>
    <row r="2123" s="7" customFormat="1" hidden="1" x14ac:dyDescent="0.2"/>
    <row r="2124" s="7" customFormat="1" hidden="1" x14ac:dyDescent="0.2"/>
    <row r="2125" s="7" customFormat="1" hidden="1" x14ac:dyDescent="0.2"/>
    <row r="2126" s="7" customFormat="1" hidden="1" x14ac:dyDescent="0.2"/>
    <row r="2127" s="7" customFormat="1" hidden="1" x14ac:dyDescent="0.2"/>
    <row r="2128" s="7" customFormat="1" hidden="1" x14ac:dyDescent="0.2"/>
    <row r="2129" s="7" customFormat="1" hidden="1" x14ac:dyDescent="0.2"/>
    <row r="2130" s="7" customFormat="1" hidden="1" x14ac:dyDescent="0.2"/>
    <row r="2131" s="7" customFormat="1" hidden="1" x14ac:dyDescent="0.2"/>
    <row r="2132" s="7" customFormat="1" hidden="1" x14ac:dyDescent="0.2"/>
    <row r="2133" s="7" customFormat="1" hidden="1" x14ac:dyDescent="0.2"/>
    <row r="2134" s="7" customFormat="1" hidden="1" x14ac:dyDescent="0.2"/>
    <row r="2135" s="7" customFormat="1" hidden="1" x14ac:dyDescent="0.2"/>
    <row r="2136" s="7" customFormat="1" hidden="1" x14ac:dyDescent="0.2"/>
    <row r="2137" s="7" customFormat="1" hidden="1" x14ac:dyDescent="0.2"/>
    <row r="2138" s="7" customFormat="1" hidden="1" x14ac:dyDescent="0.2"/>
    <row r="2139" s="7" customFormat="1" hidden="1" x14ac:dyDescent="0.2"/>
    <row r="2140" s="7" customFormat="1" hidden="1" x14ac:dyDescent="0.2"/>
    <row r="2141" s="7" customFormat="1" hidden="1" x14ac:dyDescent="0.2"/>
    <row r="2142" s="7" customFormat="1" hidden="1" x14ac:dyDescent="0.2"/>
    <row r="2143" s="7" customFormat="1" hidden="1" x14ac:dyDescent="0.2"/>
    <row r="2144" s="7" customFormat="1" hidden="1" x14ac:dyDescent="0.2"/>
    <row r="2145" s="7" customFormat="1" hidden="1" x14ac:dyDescent="0.2"/>
    <row r="2146" s="7" customFormat="1" hidden="1" x14ac:dyDescent="0.2"/>
    <row r="2147" s="7" customFormat="1" hidden="1" x14ac:dyDescent="0.2"/>
    <row r="2148" s="7" customFormat="1" hidden="1" x14ac:dyDescent="0.2"/>
    <row r="2149" s="7" customFormat="1" hidden="1" x14ac:dyDescent="0.2"/>
    <row r="2150" s="7" customFormat="1" hidden="1" x14ac:dyDescent="0.2"/>
    <row r="2151" s="7" customFormat="1" hidden="1" x14ac:dyDescent="0.2"/>
    <row r="2152" s="7" customFormat="1" hidden="1" x14ac:dyDescent="0.2"/>
    <row r="2153" s="7" customFormat="1" hidden="1" x14ac:dyDescent="0.2"/>
    <row r="2154" s="7" customFormat="1" hidden="1" x14ac:dyDescent="0.2"/>
    <row r="2155" s="7" customFormat="1" hidden="1" x14ac:dyDescent="0.2"/>
    <row r="2156" s="7" customFormat="1" hidden="1" x14ac:dyDescent="0.2"/>
    <row r="2157" s="7" customFormat="1" hidden="1" x14ac:dyDescent="0.2"/>
    <row r="2158" s="7" customFormat="1" hidden="1" x14ac:dyDescent="0.2"/>
    <row r="2159" s="7" customFormat="1" hidden="1" x14ac:dyDescent="0.2"/>
    <row r="2160" s="7" customFormat="1" hidden="1" x14ac:dyDescent="0.2"/>
    <row r="2161" s="7" customFormat="1" hidden="1" x14ac:dyDescent="0.2"/>
    <row r="2162" s="7" customFormat="1" hidden="1" x14ac:dyDescent="0.2"/>
    <row r="2163" s="7" customFormat="1" hidden="1" x14ac:dyDescent="0.2"/>
    <row r="2164" s="7" customFormat="1" hidden="1" x14ac:dyDescent="0.2"/>
    <row r="2165" s="7" customFormat="1" hidden="1" x14ac:dyDescent="0.2"/>
    <row r="2166" s="7" customFormat="1" hidden="1" x14ac:dyDescent="0.2"/>
    <row r="2167" s="7" customFormat="1" hidden="1" x14ac:dyDescent="0.2"/>
    <row r="2168" s="7" customFormat="1" hidden="1" x14ac:dyDescent="0.2"/>
    <row r="2169" s="7" customFormat="1" hidden="1" x14ac:dyDescent="0.2"/>
    <row r="2170" s="7" customFormat="1" hidden="1" x14ac:dyDescent="0.2"/>
    <row r="2171" s="7" customFormat="1" hidden="1" x14ac:dyDescent="0.2"/>
    <row r="2172" s="7" customFormat="1" hidden="1" x14ac:dyDescent="0.2"/>
    <row r="2173" s="7" customFormat="1" hidden="1" x14ac:dyDescent="0.2"/>
    <row r="2174" s="7" customFormat="1" hidden="1" x14ac:dyDescent="0.2"/>
    <row r="2175" s="7" customFormat="1" hidden="1" x14ac:dyDescent="0.2"/>
    <row r="2176" s="7" customFormat="1" hidden="1" x14ac:dyDescent="0.2"/>
    <row r="2177" s="7" customFormat="1" hidden="1" x14ac:dyDescent="0.2"/>
    <row r="2178" s="7" customFormat="1" hidden="1" x14ac:dyDescent="0.2"/>
    <row r="2179" s="7" customFormat="1" hidden="1" x14ac:dyDescent="0.2"/>
    <row r="2180" s="7" customFormat="1" hidden="1" x14ac:dyDescent="0.2"/>
    <row r="2181" s="7" customFormat="1" hidden="1" x14ac:dyDescent="0.2"/>
    <row r="2182" s="7" customFormat="1" hidden="1" x14ac:dyDescent="0.2"/>
    <row r="2183" s="7" customFormat="1" hidden="1" x14ac:dyDescent="0.2"/>
    <row r="2184" s="7" customFormat="1" hidden="1" x14ac:dyDescent="0.2"/>
    <row r="2185" s="7" customFormat="1" hidden="1" x14ac:dyDescent="0.2"/>
    <row r="2186" s="7" customFormat="1" hidden="1" x14ac:dyDescent="0.2"/>
    <row r="2187" s="7" customFormat="1" hidden="1" x14ac:dyDescent="0.2"/>
    <row r="2188" s="7" customFormat="1" hidden="1" x14ac:dyDescent="0.2"/>
    <row r="2189" s="7" customFormat="1" hidden="1" x14ac:dyDescent="0.2"/>
    <row r="2190" s="7" customFormat="1" hidden="1" x14ac:dyDescent="0.2"/>
    <row r="2191" s="7" customFormat="1" hidden="1" x14ac:dyDescent="0.2"/>
    <row r="2192" s="7" customFormat="1" hidden="1" x14ac:dyDescent="0.2"/>
    <row r="2193" x14ac:dyDescent="0.2"/>
    <row r="2194" ht="14.25" customHeight="1" x14ac:dyDescent="0.2"/>
    <row r="2195" ht="14.25" customHeight="1" x14ac:dyDescent="0.2"/>
    <row r="2196" ht="14.25" customHeight="1" x14ac:dyDescent="0.2"/>
    <row r="2197" ht="14.25" customHeight="1" x14ac:dyDescent="0.2"/>
    <row r="2198" ht="14.25" customHeight="1" x14ac:dyDescent="0.2"/>
    <row r="2199" ht="14.25" customHeight="1" x14ac:dyDescent="0.2"/>
    <row r="2200" ht="14.25" customHeight="1" x14ac:dyDescent="0.2"/>
    <row r="2201" ht="14.25" customHeight="1" x14ac:dyDescent="0.2"/>
    <row r="2202" ht="14.25" customHeight="1" x14ac:dyDescent="0.2"/>
    <row r="2203" ht="14.25" customHeight="1" x14ac:dyDescent="0.2"/>
    <row r="2204" ht="14.25" customHeight="1" x14ac:dyDescent="0.2"/>
  </sheetData>
  <mergeCells count="5">
    <mergeCell ref="B5:C5"/>
    <mergeCell ref="D5:E5"/>
    <mergeCell ref="B6:C6"/>
    <mergeCell ref="D6:E6"/>
    <mergeCell ref="B1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005"/>
  <sheetViews>
    <sheetView showGridLines="0" topLeftCell="C1" workbookViewId="0">
      <selection activeCell="L3" sqref="L3"/>
    </sheetView>
  </sheetViews>
  <sheetFormatPr baseColWidth="10" defaultColWidth="0" defaultRowHeight="0" customHeight="1" zeroHeight="1" x14ac:dyDescent="0.2"/>
  <cols>
    <col min="1" max="1" width="2.7109375" style="7" customWidth="1"/>
    <col min="2" max="3" width="20.140625" style="1" customWidth="1"/>
    <col min="4" max="4" width="26" style="1" customWidth="1"/>
    <col min="5" max="5" width="14.42578125" style="1" bestFit="1" customWidth="1"/>
    <col min="6" max="6" width="14.42578125" style="7" bestFit="1" customWidth="1"/>
    <col min="7" max="7" width="12.85546875" style="7" customWidth="1"/>
    <col min="8" max="8" width="12.42578125" style="7" customWidth="1"/>
    <col min="9" max="9" width="14" style="7" customWidth="1"/>
    <col min="10" max="10" width="18.85546875" style="7" customWidth="1"/>
    <col min="11" max="11" width="17.7109375" style="7" customWidth="1"/>
    <col min="12" max="12" width="18.85546875" style="7" customWidth="1"/>
    <col min="13" max="13" width="11.42578125" style="7" customWidth="1"/>
    <col min="14" max="16384" width="11.42578125" style="7" hidden="1"/>
  </cols>
  <sheetData>
    <row r="1" spans="2:20" s="207" customFormat="1" ht="27.75" customHeight="1" x14ac:dyDescent="0.25">
      <c r="B1" s="249" t="s">
        <v>395</v>
      </c>
      <c r="C1" s="249"/>
      <c r="D1" s="249"/>
      <c r="E1" s="249"/>
      <c r="F1" s="249"/>
      <c r="G1" s="249"/>
      <c r="H1" s="249"/>
      <c r="I1" s="249"/>
      <c r="J1" s="249"/>
      <c r="K1" s="241" t="s">
        <v>543</v>
      </c>
      <c r="L1" s="239" t="s">
        <v>547</v>
      </c>
    </row>
    <row r="2" spans="2:20" s="207" customFormat="1" ht="27.75" customHeight="1" x14ac:dyDescent="0.25">
      <c r="B2" s="249"/>
      <c r="C2" s="249"/>
      <c r="D2" s="249"/>
      <c r="E2" s="249"/>
      <c r="F2" s="249"/>
      <c r="G2" s="249"/>
      <c r="H2" s="249"/>
      <c r="I2" s="249"/>
      <c r="J2" s="249"/>
      <c r="K2" s="241" t="s">
        <v>544</v>
      </c>
      <c r="L2" s="239">
        <v>1</v>
      </c>
    </row>
    <row r="3" spans="2:20" s="207" customFormat="1" ht="27.75" customHeight="1" x14ac:dyDescent="0.25">
      <c r="B3" s="249"/>
      <c r="C3" s="249"/>
      <c r="D3" s="249"/>
      <c r="E3" s="249"/>
      <c r="F3" s="249"/>
      <c r="G3" s="249"/>
      <c r="H3" s="249"/>
      <c r="I3" s="249"/>
      <c r="J3" s="249"/>
      <c r="K3" s="241" t="s">
        <v>552</v>
      </c>
      <c r="L3" s="240">
        <v>44573</v>
      </c>
    </row>
    <row r="4" spans="2:20" ht="15" thickBot="1" x14ac:dyDescent="0.25">
      <c r="B4" s="7"/>
      <c r="C4" s="7"/>
      <c r="D4" s="7"/>
      <c r="E4" s="7"/>
    </row>
    <row r="5" spans="2:20" s="43" customFormat="1" ht="24" customHeight="1" thickBot="1" x14ac:dyDescent="0.3">
      <c r="B5" s="39" t="s">
        <v>389</v>
      </c>
      <c r="C5" s="256" t="s">
        <v>77</v>
      </c>
      <c r="D5" s="256"/>
      <c r="E5" s="256"/>
      <c r="F5" s="256"/>
      <c r="G5" s="256"/>
      <c r="H5" s="257"/>
      <c r="I5" s="64" t="s">
        <v>390</v>
      </c>
      <c r="J5" s="65"/>
      <c r="K5" s="254" t="s">
        <v>383</v>
      </c>
      <c r="L5" s="255"/>
      <c r="M5" s="40"/>
      <c r="N5" s="40"/>
      <c r="O5" s="41"/>
      <c r="P5" s="42"/>
      <c r="Q5" s="42"/>
      <c r="R5" s="40"/>
      <c r="S5" s="40"/>
      <c r="T5" s="40"/>
    </row>
    <row r="6" spans="2:20" s="45" customFormat="1" ht="24" customHeight="1" thickBot="1" x14ac:dyDescent="0.3">
      <c r="B6" s="61" t="s">
        <v>391</v>
      </c>
      <c r="C6" s="62" t="s">
        <v>6</v>
      </c>
      <c r="D6" s="62"/>
      <c r="E6" s="63" t="s">
        <v>392</v>
      </c>
      <c r="F6" s="250" t="s">
        <v>6</v>
      </c>
      <c r="G6" s="250"/>
      <c r="H6" s="250"/>
      <c r="I6" s="58" t="s">
        <v>381</v>
      </c>
      <c r="J6" s="59" t="s">
        <v>393</v>
      </c>
      <c r="K6" s="58" t="s">
        <v>384</v>
      </c>
      <c r="L6" s="60" t="s">
        <v>440</v>
      </c>
      <c r="M6" s="44"/>
      <c r="N6" s="41"/>
      <c r="O6" s="41"/>
      <c r="P6" s="40"/>
      <c r="Q6" s="40"/>
      <c r="R6" s="40"/>
    </row>
    <row r="7" spans="2:20" s="45" customFormat="1" ht="14.25" customHeight="1" x14ac:dyDescent="0.25">
      <c r="B7" s="46"/>
      <c r="C7" s="47"/>
      <c r="D7" s="47"/>
      <c r="E7" s="47"/>
      <c r="F7" s="47"/>
      <c r="G7" s="47"/>
      <c r="H7" s="47"/>
      <c r="I7" s="48"/>
      <c r="J7" s="49"/>
      <c r="K7" s="49"/>
      <c r="L7" s="50"/>
      <c r="M7" s="51"/>
      <c r="N7" s="41"/>
      <c r="O7" s="41"/>
      <c r="P7" s="40"/>
      <c r="Q7" s="40"/>
      <c r="R7" s="40"/>
    </row>
    <row r="8" spans="2:20" ht="22.5" customHeight="1" x14ac:dyDescent="0.2">
      <c r="B8" s="251" t="s">
        <v>396</v>
      </c>
      <c r="C8" s="252"/>
      <c r="D8" s="252"/>
      <c r="E8" s="252"/>
      <c r="F8" s="252"/>
      <c r="G8" s="252"/>
      <c r="H8" s="252"/>
      <c r="I8" s="252"/>
      <c r="J8" s="252"/>
      <c r="K8" s="252"/>
      <c r="L8" s="253"/>
    </row>
    <row r="9" spans="2:20" ht="20.25" customHeight="1" x14ac:dyDescent="0.2">
      <c r="B9" s="56" t="s">
        <v>7</v>
      </c>
      <c r="C9" s="52"/>
      <c r="D9" s="52"/>
      <c r="E9" s="52"/>
      <c r="F9" s="52"/>
      <c r="G9" s="52"/>
      <c r="H9" s="52"/>
      <c r="I9" s="52"/>
      <c r="L9" s="50"/>
    </row>
    <row r="10" spans="2:20" ht="24.75" customHeight="1" x14ac:dyDescent="0.25">
      <c r="B10" s="162" t="s">
        <v>8</v>
      </c>
      <c r="C10" s="4"/>
      <c r="D10" s="4"/>
      <c r="E10" s="4"/>
      <c r="F10" s="4"/>
      <c r="G10" s="4"/>
      <c r="H10" s="4"/>
      <c r="I10" s="4"/>
      <c r="J10" s="4"/>
      <c r="L10" s="23"/>
    </row>
    <row r="11" spans="2:20" ht="9.75" customHeight="1" x14ac:dyDescent="0.2">
      <c r="B11" s="53"/>
      <c r="C11" s="4"/>
      <c r="D11" s="4"/>
      <c r="E11" s="4"/>
      <c r="F11" s="4"/>
      <c r="G11" s="4"/>
      <c r="H11" s="4"/>
      <c r="I11" s="4"/>
      <c r="J11" s="4"/>
      <c r="L11" s="23"/>
    </row>
    <row r="12" spans="2:20" ht="27" customHeight="1" x14ac:dyDescent="0.2">
      <c r="B12" s="269" t="s">
        <v>397</v>
      </c>
      <c r="C12" s="270"/>
      <c r="D12" s="270"/>
      <c r="E12" s="270"/>
      <c r="F12" s="270"/>
      <c r="G12" s="270"/>
      <c r="H12" s="4"/>
      <c r="I12" s="4"/>
      <c r="J12" s="4"/>
      <c r="L12" s="23"/>
    </row>
    <row r="13" spans="2:20" ht="15" thickBot="1" x14ac:dyDescent="0.25">
      <c r="B13" s="53"/>
      <c r="C13" s="4"/>
      <c r="D13" s="4"/>
      <c r="E13" s="4"/>
      <c r="F13" s="4"/>
      <c r="G13" s="4"/>
      <c r="H13" s="4"/>
      <c r="I13" s="4"/>
      <c r="J13" s="4"/>
      <c r="L13" s="23"/>
    </row>
    <row r="14" spans="2:20" ht="15.75" customHeight="1" thickBot="1" x14ac:dyDescent="0.25">
      <c r="B14" s="221" t="s">
        <v>398</v>
      </c>
      <c r="C14" s="273" t="s">
        <v>399</v>
      </c>
      <c r="D14" s="274"/>
      <c r="E14" s="222" t="s">
        <v>387</v>
      </c>
      <c r="F14" s="222" t="s">
        <v>388</v>
      </c>
      <c r="G14" s="222" t="s">
        <v>400</v>
      </c>
      <c r="H14" s="222" t="s">
        <v>401</v>
      </c>
      <c r="I14" s="271" t="s">
        <v>12</v>
      </c>
      <c r="J14" s="272"/>
      <c r="K14" s="272"/>
      <c r="L14" s="23"/>
    </row>
    <row r="15" spans="2:20" ht="18" customHeight="1" thickBot="1" x14ac:dyDescent="0.25">
      <c r="B15" s="54">
        <v>1435</v>
      </c>
      <c r="C15" s="275" t="s">
        <v>10</v>
      </c>
      <c r="D15" s="276"/>
      <c r="E15" s="55">
        <v>1429413.6875499999</v>
      </c>
      <c r="F15" s="55">
        <v>1248421.9006099999</v>
      </c>
      <c r="G15" s="55">
        <f>F15-E15</f>
        <v>-180991.78694000002</v>
      </c>
      <c r="H15" s="70">
        <f>G15/E15</f>
        <v>-0.12661959831252073</v>
      </c>
      <c r="I15" s="271"/>
      <c r="J15" s="272"/>
      <c r="K15" s="272"/>
      <c r="L15" s="23"/>
    </row>
    <row r="16" spans="2:20" ht="14.25" x14ac:dyDescent="0.2">
      <c r="B16" s="22"/>
      <c r="C16" s="7"/>
      <c r="D16" s="7"/>
      <c r="E16" s="7"/>
      <c r="L16" s="23"/>
    </row>
    <row r="17" spans="2:12" ht="27" customHeight="1" x14ac:dyDescent="0.2">
      <c r="B17" s="269" t="s">
        <v>402</v>
      </c>
      <c r="C17" s="270"/>
      <c r="D17" s="270"/>
      <c r="E17" s="270"/>
      <c r="F17" s="270"/>
      <c r="G17" s="270"/>
      <c r="H17" s="4"/>
      <c r="I17" s="4"/>
      <c r="J17" s="4"/>
      <c r="L17" s="23"/>
    </row>
    <row r="18" spans="2:12" ht="15" thickBot="1" x14ac:dyDescent="0.25">
      <c r="B18" s="53"/>
      <c r="C18" s="4"/>
      <c r="D18" s="4"/>
      <c r="E18" s="4"/>
      <c r="F18" s="4"/>
      <c r="G18" s="4"/>
      <c r="H18" s="4"/>
      <c r="I18" s="4"/>
      <c r="J18" s="4"/>
      <c r="L18" s="23"/>
    </row>
    <row r="19" spans="2:12" ht="15.75" customHeight="1" thickBot="1" x14ac:dyDescent="0.3">
      <c r="B19" s="223" t="s">
        <v>14</v>
      </c>
      <c r="C19" s="66">
        <v>3742568000</v>
      </c>
      <c r="D19" s="267" t="s">
        <v>79</v>
      </c>
      <c r="E19" s="268"/>
      <c r="F19" s="268"/>
      <c r="G19" s="268"/>
      <c r="H19" s="268"/>
      <c r="I19" s="268"/>
      <c r="J19" s="268"/>
      <c r="K19" s="268"/>
      <c r="L19" s="23"/>
    </row>
    <row r="20" spans="2:12" ht="18" customHeight="1" thickBot="1" x14ac:dyDescent="0.3">
      <c r="B20" s="224" t="s">
        <v>15</v>
      </c>
      <c r="C20" s="67">
        <v>1447306403.75</v>
      </c>
      <c r="D20" s="267"/>
      <c r="E20" s="268"/>
      <c r="F20" s="268"/>
      <c r="G20" s="268"/>
      <c r="H20" s="268"/>
      <c r="I20" s="268"/>
      <c r="J20" s="268"/>
      <c r="K20" s="268"/>
      <c r="L20" s="23"/>
    </row>
    <row r="21" spans="2:12" ht="18" customHeight="1" thickBot="1" x14ac:dyDescent="0.3">
      <c r="B21" s="225" t="s">
        <v>16</v>
      </c>
      <c r="C21" s="69">
        <f>(C19-C20)/C19</f>
        <v>0.61328520851190949</v>
      </c>
      <c r="D21" s="267"/>
      <c r="E21" s="268"/>
      <c r="F21" s="268"/>
      <c r="G21" s="268"/>
      <c r="H21" s="268"/>
      <c r="I21" s="268"/>
      <c r="J21" s="268"/>
      <c r="K21" s="268"/>
      <c r="L21" s="23"/>
    </row>
    <row r="22" spans="2:12" ht="11.25" customHeight="1" x14ac:dyDescent="0.2">
      <c r="B22" s="22"/>
      <c r="C22" s="7"/>
      <c r="D22" s="4"/>
      <c r="E22" s="7"/>
      <c r="L22" s="23"/>
    </row>
    <row r="23" spans="2:12" ht="11.25" customHeight="1" thickBot="1" x14ac:dyDescent="0.25">
      <c r="B23" s="22"/>
      <c r="C23" s="7"/>
      <c r="D23" s="4"/>
      <c r="E23" s="7"/>
      <c r="L23" s="23"/>
    </row>
    <row r="24" spans="2:12" ht="14.25" x14ac:dyDescent="0.2">
      <c r="B24" s="22"/>
      <c r="C24" s="258" t="s">
        <v>13</v>
      </c>
      <c r="D24" s="259"/>
      <c r="E24" s="259"/>
      <c r="F24" s="259"/>
      <c r="G24" s="259"/>
      <c r="H24" s="259"/>
      <c r="I24" s="259"/>
      <c r="J24" s="259"/>
      <c r="K24" s="260"/>
      <c r="L24" s="23"/>
    </row>
    <row r="25" spans="2:12" ht="14.25" x14ac:dyDescent="0.2">
      <c r="B25" s="22"/>
      <c r="C25" s="261"/>
      <c r="D25" s="262"/>
      <c r="E25" s="262"/>
      <c r="F25" s="262"/>
      <c r="G25" s="262"/>
      <c r="H25" s="262"/>
      <c r="I25" s="262"/>
      <c r="J25" s="262"/>
      <c r="K25" s="263"/>
      <c r="L25" s="23"/>
    </row>
    <row r="26" spans="2:12" ht="15" thickBot="1" x14ac:dyDescent="0.25">
      <c r="B26" s="22"/>
      <c r="C26" s="264"/>
      <c r="D26" s="265"/>
      <c r="E26" s="265"/>
      <c r="F26" s="265"/>
      <c r="G26" s="265"/>
      <c r="H26" s="265"/>
      <c r="I26" s="265"/>
      <c r="J26" s="265"/>
      <c r="K26" s="266"/>
      <c r="L26" s="23"/>
    </row>
    <row r="27" spans="2:12" ht="14.25" x14ac:dyDescent="0.2">
      <c r="B27" s="22"/>
      <c r="C27" s="7"/>
      <c r="D27" s="7"/>
      <c r="E27" s="7"/>
      <c r="L27" s="23"/>
    </row>
    <row r="28" spans="2:12" ht="27" customHeight="1" x14ac:dyDescent="0.2">
      <c r="B28" s="269" t="s">
        <v>403</v>
      </c>
      <c r="C28" s="270"/>
      <c r="D28" s="270"/>
      <c r="E28" s="270"/>
      <c r="F28" s="270"/>
      <c r="G28" s="270"/>
      <c r="H28" s="4"/>
      <c r="I28" s="4"/>
      <c r="J28" s="4"/>
      <c r="L28" s="23"/>
    </row>
    <row r="29" spans="2:12" ht="15" thickBot="1" x14ac:dyDescent="0.25">
      <c r="B29" s="53"/>
      <c r="C29" s="4"/>
      <c r="D29" s="4"/>
      <c r="E29" s="4"/>
      <c r="F29" s="4"/>
      <c r="G29" s="4"/>
      <c r="H29" s="4"/>
      <c r="I29" s="4"/>
      <c r="J29" s="4"/>
      <c r="L29" s="23"/>
    </row>
    <row r="30" spans="2:12" ht="15.75" customHeight="1" thickBot="1" x14ac:dyDescent="0.3">
      <c r="B30" s="223" t="s">
        <v>17</v>
      </c>
      <c r="C30" s="66">
        <v>1248421846.398905</v>
      </c>
      <c r="D30" s="267" t="s">
        <v>404</v>
      </c>
      <c r="E30" s="268"/>
      <c r="F30" s="268"/>
      <c r="G30" s="268"/>
      <c r="H30" s="268"/>
      <c r="I30" s="268"/>
      <c r="J30" s="268"/>
      <c r="K30" s="268"/>
      <c r="L30" s="23"/>
    </row>
    <row r="31" spans="2:12" ht="18" customHeight="1" thickBot="1" x14ac:dyDescent="0.3">
      <c r="B31" s="224" t="s">
        <v>15</v>
      </c>
      <c r="C31" s="67">
        <v>1447306403.75</v>
      </c>
      <c r="D31" s="267"/>
      <c r="E31" s="268"/>
      <c r="F31" s="268"/>
      <c r="G31" s="268"/>
      <c r="H31" s="268"/>
      <c r="I31" s="268"/>
      <c r="J31" s="268"/>
      <c r="K31" s="268"/>
      <c r="L31" s="23"/>
    </row>
    <row r="32" spans="2:12" ht="18" customHeight="1" thickBot="1" x14ac:dyDescent="0.3">
      <c r="B32" s="225" t="s">
        <v>18</v>
      </c>
      <c r="C32" s="71">
        <f>C31/C30</f>
        <v>1.159308776856782</v>
      </c>
      <c r="D32" s="267"/>
      <c r="E32" s="268"/>
      <c r="F32" s="268"/>
      <c r="G32" s="268"/>
      <c r="H32" s="268"/>
      <c r="I32" s="268"/>
      <c r="J32" s="268"/>
      <c r="K32" s="268"/>
      <c r="L32" s="23"/>
    </row>
    <row r="33" spans="2:12" ht="11.25" customHeight="1" x14ac:dyDescent="0.2">
      <c r="B33" s="22"/>
      <c r="C33" s="7"/>
      <c r="D33" s="4"/>
      <c r="E33" s="7"/>
      <c r="L33" s="23"/>
    </row>
    <row r="34" spans="2:12" ht="11.25" customHeight="1" thickBot="1" x14ac:dyDescent="0.25">
      <c r="B34" s="22"/>
      <c r="C34" s="7"/>
      <c r="D34" s="4"/>
      <c r="E34" s="7"/>
      <c r="L34" s="23"/>
    </row>
    <row r="35" spans="2:12" ht="14.25" x14ac:dyDescent="0.2">
      <c r="B35" s="22"/>
      <c r="C35" s="258" t="s">
        <v>405</v>
      </c>
      <c r="D35" s="259"/>
      <c r="E35" s="259"/>
      <c r="F35" s="259"/>
      <c r="G35" s="259"/>
      <c r="H35" s="259"/>
      <c r="I35" s="259"/>
      <c r="J35" s="259"/>
      <c r="K35" s="260"/>
      <c r="L35" s="23"/>
    </row>
    <row r="36" spans="2:12" ht="14.25" x14ac:dyDescent="0.2">
      <c r="B36" s="22"/>
      <c r="C36" s="261"/>
      <c r="D36" s="262"/>
      <c r="E36" s="262"/>
      <c r="F36" s="262"/>
      <c r="G36" s="262"/>
      <c r="H36" s="262"/>
      <c r="I36" s="262"/>
      <c r="J36" s="262"/>
      <c r="K36" s="263"/>
      <c r="L36" s="23"/>
    </row>
    <row r="37" spans="2:12" ht="15" thickBot="1" x14ac:dyDescent="0.25">
      <c r="B37" s="22"/>
      <c r="C37" s="264"/>
      <c r="D37" s="265"/>
      <c r="E37" s="265"/>
      <c r="F37" s="265"/>
      <c r="G37" s="265"/>
      <c r="H37" s="265"/>
      <c r="I37" s="265"/>
      <c r="J37" s="265"/>
      <c r="K37" s="266"/>
      <c r="L37" s="23"/>
    </row>
    <row r="38" spans="2:12" ht="14.25" x14ac:dyDescent="0.2">
      <c r="B38" s="22"/>
      <c r="C38" s="7"/>
      <c r="D38" s="7"/>
      <c r="E38" s="7"/>
      <c r="L38" s="23"/>
    </row>
    <row r="39" spans="2:12" ht="15" thickBot="1" x14ac:dyDescent="0.25">
      <c r="B39" s="27"/>
      <c r="C39" s="28"/>
      <c r="D39" s="28"/>
      <c r="E39" s="28"/>
      <c r="F39" s="28"/>
      <c r="G39" s="28"/>
      <c r="H39" s="28"/>
      <c r="I39" s="28"/>
      <c r="J39" s="28"/>
      <c r="K39" s="28"/>
      <c r="L39" s="29"/>
    </row>
    <row r="40" spans="2:12" ht="14.25" x14ac:dyDescent="0.2">
      <c r="B40" s="7"/>
      <c r="C40" s="7"/>
      <c r="D40" s="7"/>
      <c r="E40" s="7"/>
    </row>
    <row r="41" spans="2:12" ht="14.25" x14ac:dyDescent="0.2">
      <c r="B41" s="7"/>
      <c r="C41" s="7"/>
      <c r="D41" s="7"/>
      <c r="E41" s="7"/>
    </row>
    <row r="42" spans="2:12" ht="14.25" x14ac:dyDescent="0.2">
      <c r="B42" s="7"/>
      <c r="C42" s="7"/>
      <c r="D42" s="7"/>
      <c r="E42" s="7"/>
    </row>
    <row r="43" spans="2:12" ht="14.25" x14ac:dyDescent="0.2">
      <c r="B43" s="7"/>
      <c r="C43" s="7"/>
      <c r="D43" s="7"/>
      <c r="E43" s="7"/>
    </row>
    <row r="44" spans="2:12" ht="14.25" x14ac:dyDescent="0.2">
      <c r="B44" s="7"/>
      <c r="C44" s="7"/>
      <c r="D44" s="7"/>
      <c r="E44" s="7"/>
    </row>
    <row r="45" spans="2:12" ht="14.25" x14ac:dyDescent="0.2">
      <c r="B45" s="7"/>
      <c r="C45" s="7"/>
      <c r="D45" s="7"/>
      <c r="E45" s="7"/>
    </row>
    <row r="46" spans="2:12" ht="14.25" x14ac:dyDescent="0.2">
      <c r="B46" s="7"/>
      <c r="C46" s="7"/>
      <c r="D46" s="7"/>
      <c r="E46" s="7"/>
    </row>
    <row r="47" spans="2:12" ht="14.25" x14ac:dyDescent="0.2">
      <c r="B47" s="7"/>
      <c r="C47" s="7"/>
      <c r="D47" s="7"/>
      <c r="E47" s="7"/>
    </row>
    <row r="48" spans="2:12" ht="14.25" x14ac:dyDescent="0.2">
      <c r="B48" s="7"/>
      <c r="C48" s="7"/>
      <c r="D48" s="7"/>
      <c r="E48" s="7"/>
    </row>
    <row r="49" s="7" customFormat="1" ht="14.25" x14ac:dyDescent="0.2"/>
    <row r="50" s="7" customFormat="1" ht="14.25" x14ac:dyDescent="0.2"/>
    <row r="51" s="7" customFormat="1" ht="14.25" x14ac:dyDescent="0.2"/>
    <row r="52" s="7" customFormat="1" ht="14.25" x14ac:dyDescent="0.2"/>
    <row r="53" s="7" customFormat="1" ht="14.25" x14ac:dyDescent="0.2"/>
    <row r="54" s="7" customFormat="1" ht="14.25" x14ac:dyDescent="0.2"/>
    <row r="55" s="7" customFormat="1" ht="14.25" x14ac:dyDescent="0.2"/>
    <row r="56" s="7" customFormat="1" ht="14.25" x14ac:dyDescent="0.2"/>
    <row r="57" s="7" customFormat="1" ht="14.25" x14ac:dyDescent="0.2"/>
    <row r="58" s="7" customFormat="1" ht="14.25" x14ac:dyDescent="0.2"/>
    <row r="59" s="7" customFormat="1" ht="14.25" x14ac:dyDescent="0.2"/>
    <row r="60" s="7" customFormat="1" ht="14.25" x14ac:dyDescent="0.2"/>
    <row r="61" s="7" customFormat="1" ht="14.25" x14ac:dyDescent="0.2"/>
    <row r="62" s="7" customFormat="1" ht="14.25" x14ac:dyDescent="0.2"/>
    <row r="63" s="7" customFormat="1" ht="14.25" x14ac:dyDescent="0.2"/>
    <row r="64" s="7" customFormat="1" ht="14.25" x14ac:dyDescent="0.2"/>
    <row r="65" s="7" customFormat="1" ht="14.25" x14ac:dyDescent="0.2"/>
    <row r="66" s="7" customFormat="1" ht="14.25" x14ac:dyDescent="0.2"/>
    <row r="67" s="7" customFormat="1" ht="14.25" x14ac:dyDescent="0.2"/>
    <row r="68" s="7" customFormat="1" ht="14.25" x14ac:dyDescent="0.2"/>
    <row r="69" s="7" customFormat="1" ht="14.25" x14ac:dyDescent="0.2"/>
    <row r="70" s="7" customFormat="1" ht="14.25" x14ac:dyDescent="0.2"/>
    <row r="71" s="7" customFormat="1" ht="14.25" x14ac:dyDescent="0.2"/>
    <row r="72" s="7" customFormat="1" ht="14.25" x14ac:dyDescent="0.2"/>
    <row r="73" s="7" customFormat="1" ht="14.25" x14ac:dyDescent="0.2"/>
    <row r="74" s="7" customFormat="1" ht="14.25" x14ac:dyDescent="0.2"/>
    <row r="75" s="7" customFormat="1" ht="14.25" x14ac:dyDescent="0.2"/>
    <row r="76" s="7" customFormat="1" ht="14.25" x14ac:dyDescent="0.2"/>
    <row r="77" s="7" customFormat="1" ht="14.25" x14ac:dyDescent="0.2"/>
    <row r="78" s="7" customFormat="1" ht="14.25" x14ac:dyDescent="0.2"/>
    <row r="79" s="7" customFormat="1" ht="14.25" x14ac:dyDescent="0.2"/>
    <row r="80" s="7" customFormat="1" ht="14.25" x14ac:dyDescent="0.2"/>
    <row r="81" s="7" customFormat="1" ht="14.25" x14ac:dyDescent="0.2"/>
    <row r="82" s="7" customFormat="1" ht="14.25" x14ac:dyDescent="0.2"/>
    <row r="83" s="7" customFormat="1" ht="14.25" x14ac:dyDescent="0.2"/>
    <row r="84" s="7" customFormat="1" ht="14.25" x14ac:dyDescent="0.2"/>
    <row r="85" s="7" customFormat="1" ht="14.25" x14ac:dyDescent="0.2"/>
    <row r="86" s="7" customFormat="1" ht="14.25" x14ac:dyDescent="0.2"/>
    <row r="87" s="7" customFormat="1" ht="14.25" x14ac:dyDescent="0.2"/>
    <row r="88" s="7" customFormat="1" ht="14.25" x14ac:dyDescent="0.2"/>
    <row r="89" s="7" customFormat="1" ht="14.25" x14ac:dyDescent="0.2"/>
    <row r="90" s="7" customFormat="1" ht="14.25" x14ac:dyDescent="0.2"/>
    <row r="91" s="7" customFormat="1" ht="14.25" x14ac:dyDescent="0.2"/>
    <row r="92" s="7" customFormat="1" ht="14.25" x14ac:dyDescent="0.2"/>
    <row r="93" s="7" customFormat="1" ht="14.25" x14ac:dyDescent="0.2"/>
    <row r="94" s="7" customFormat="1" ht="14.25" x14ac:dyDescent="0.2"/>
    <row r="95" s="7" customFormat="1" ht="14.25" x14ac:dyDescent="0.2"/>
    <row r="96" s="7" customFormat="1" ht="14.25" x14ac:dyDescent="0.2"/>
    <row r="97" s="7" customFormat="1" ht="14.25" x14ac:dyDescent="0.2"/>
    <row r="98" s="7" customFormat="1" ht="14.25" x14ac:dyDescent="0.2"/>
    <row r="99" s="7" customFormat="1" ht="14.25" x14ac:dyDescent="0.2"/>
    <row r="100" s="7" customFormat="1" ht="14.25" x14ac:dyDescent="0.2"/>
    <row r="101" s="7" customFormat="1" ht="14.25" x14ac:dyDescent="0.2"/>
    <row r="102" s="7" customFormat="1" ht="14.25" x14ac:dyDescent="0.2"/>
    <row r="103" s="7" customFormat="1" ht="14.25" x14ac:dyDescent="0.2"/>
    <row r="104" s="7" customFormat="1" ht="14.25" x14ac:dyDescent="0.2"/>
    <row r="105" s="7" customFormat="1" ht="14.25" x14ac:dyDescent="0.2"/>
    <row r="106" s="7" customFormat="1" ht="14.25" x14ac:dyDescent="0.2"/>
    <row r="107" s="7" customFormat="1" ht="14.25" x14ac:dyDescent="0.2"/>
    <row r="108" s="7" customFormat="1" ht="14.25" x14ac:dyDescent="0.2"/>
    <row r="109" s="7" customFormat="1" ht="14.25" x14ac:dyDescent="0.2"/>
    <row r="110" s="7" customFormat="1" ht="14.25" x14ac:dyDescent="0.2"/>
    <row r="111" s="7" customFormat="1" ht="14.25" x14ac:dyDescent="0.2"/>
    <row r="112" s="7" customFormat="1" ht="14.25" x14ac:dyDescent="0.2"/>
    <row r="113" s="7" customFormat="1" ht="14.25" x14ac:dyDescent="0.2"/>
    <row r="114" s="7" customFormat="1" ht="14.25" x14ac:dyDescent="0.2"/>
    <row r="115" s="7" customFormat="1" ht="14.25" x14ac:dyDescent="0.2"/>
    <row r="116" s="7" customFormat="1" ht="14.25" x14ac:dyDescent="0.2"/>
    <row r="117" s="7" customFormat="1" ht="14.25" x14ac:dyDescent="0.2"/>
    <row r="118" s="7" customFormat="1" ht="14.25" x14ac:dyDescent="0.2"/>
    <row r="119" s="7" customFormat="1" ht="14.25" x14ac:dyDescent="0.2"/>
    <row r="120" s="7" customFormat="1" ht="14.25" x14ac:dyDescent="0.2"/>
    <row r="121" s="7" customFormat="1" ht="14.25" x14ac:dyDescent="0.2"/>
    <row r="122" s="7" customFormat="1" ht="14.25" x14ac:dyDescent="0.2"/>
    <row r="123" s="7" customFormat="1" ht="14.25" x14ac:dyDescent="0.2"/>
    <row r="124" s="7" customFormat="1" ht="14.25" x14ac:dyDescent="0.2"/>
    <row r="125" s="7" customFormat="1" ht="14.25" x14ac:dyDescent="0.2"/>
    <row r="126" s="7" customFormat="1" ht="14.25" x14ac:dyDescent="0.2"/>
    <row r="127" s="7" customFormat="1" ht="14.25" x14ac:dyDescent="0.2"/>
    <row r="128" s="7" customFormat="1" ht="14.25" x14ac:dyDescent="0.2"/>
    <row r="129" s="7" customFormat="1" ht="14.25" x14ac:dyDescent="0.2"/>
    <row r="130" s="7" customFormat="1" ht="14.25" x14ac:dyDescent="0.2"/>
    <row r="131" s="7" customFormat="1" ht="14.25" x14ac:dyDescent="0.2"/>
    <row r="132" s="7" customFormat="1" ht="14.25" x14ac:dyDescent="0.2"/>
    <row r="133" s="7" customFormat="1" ht="14.25" x14ac:dyDescent="0.2"/>
    <row r="134" s="7" customFormat="1" ht="14.25" x14ac:dyDescent="0.2"/>
    <row r="135" s="7" customFormat="1" ht="14.25" x14ac:dyDescent="0.2"/>
    <row r="136" s="7" customFormat="1" ht="14.25" x14ac:dyDescent="0.2"/>
    <row r="137" s="7" customFormat="1" ht="14.25" x14ac:dyDescent="0.2"/>
    <row r="138" s="7" customFormat="1" ht="14.25" x14ac:dyDescent="0.2"/>
    <row r="139" s="7" customFormat="1" ht="14.25" x14ac:dyDescent="0.2"/>
    <row r="140" s="7" customFormat="1" ht="14.25" x14ac:dyDescent="0.2"/>
    <row r="141" s="7" customFormat="1" ht="14.25" x14ac:dyDescent="0.2"/>
    <row r="142" s="7" customFormat="1" ht="14.25" x14ac:dyDescent="0.2"/>
    <row r="143" s="7" customFormat="1" ht="14.25" x14ac:dyDescent="0.2"/>
    <row r="144" s="7" customFormat="1" ht="14.25" x14ac:dyDescent="0.2"/>
    <row r="145" s="7" customFormat="1" ht="14.25" x14ac:dyDescent="0.2"/>
    <row r="146" s="7" customFormat="1" ht="14.25" x14ac:dyDescent="0.2"/>
    <row r="147" s="7" customFormat="1" ht="14.25" x14ac:dyDescent="0.2"/>
    <row r="148" s="7" customFormat="1" ht="14.25" x14ac:dyDescent="0.2"/>
    <row r="149" s="7" customFormat="1" ht="14.25" x14ac:dyDescent="0.2"/>
    <row r="150" s="7" customFormat="1" ht="14.25" x14ac:dyDescent="0.2"/>
    <row r="151" s="7" customFormat="1" ht="14.25" x14ac:dyDescent="0.2"/>
    <row r="152" s="7" customFormat="1" ht="14.25" x14ac:dyDescent="0.2"/>
    <row r="153" s="7" customFormat="1" ht="14.25" x14ac:dyDescent="0.2"/>
    <row r="154" s="7" customFormat="1" ht="14.25" x14ac:dyDescent="0.2"/>
    <row r="155" s="7" customFormat="1" ht="14.25" x14ac:dyDescent="0.2"/>
    <row r="156" s="7" customFormat="1" ht="14.25" x14ac:dyDescent="0.2"/>
    <row r="157" s="7" customFormat="1" ht="14.25" x14ac:dyDescent="0.2"/>
    <row r="158" s="7" customFormat="1" ht="14.25" x14ac:dyDescent="0.2"/>
    <row r="159" s="7" customFormat="1" ht="14.25" x14ac:dyDescent="0.2"/>
    <row r="160" s="7" customFormat="1" ht="14.25" x14ac:dyDescent="0.2"/>
    <row r="161" s="7" customFormat="1" ht="14.25" x14ac:dyDescent="0.2"/>
    <row r="162" s="7" customFormat="1" ht="14.25" x14ac:dyDescent="0.2"/>
    <row r="163" s="7" customFormat="1" ht="14.25" x14ac:dyDescent="0.2"/>
    <row r="164" s="7" customFormat="1" ht="14.25" x14ac:dyDescent="0.2"/>
    <row r="165" s="7" customFormat="1" ht="14.25" x14ac:dyDescent="0.2"/>
    <row r="166" s="7" customFormat="1" ht="14.25" x14ac:dyDescent="0.2"/>
    <row r="167" s="7" customFormat="1" ht="14.25" x14ac:dyDescent="0.2"/>
    <row r="168" s="7" customFormat="1" ht="14.25" x14ac:dyDescent="0.2"/>
    <row r="169" s="7" customFormat="1" ht="14.25" x14ac:dyDescent="0.2"/>
    <row r="170" s="7" customFormat="1" ht="14.25" x14ac:dyDescent="0.2"/>
    <row r="171" s="7" customFormat="1" ht="14.25" x14ac:dyDescent="0.2"/>
    <row r="172" s="7" customFormat="1" ht="14.25" x14ac:dyDescent="0.2"/>
    <row r="173" s="7" customFormat="1" ht="14.25" x14ac:dyDescent="0.2"/>
    <row r="174" s="7" customFormat="1" ht="14.25" x14ac:dyDescent="0.2"/>
    <row r="175" s="7" customFormat="1" ht="14.25" x14ac:dyDescent="0.2"/>
    <row r="176" s="7" customFormat="1" ht="14.25" x14ac:dyDescent="0.2"/>
    <row r="177" s="7" customFormat="1" ht="14.25" x14ac:dyDescent="0.2"/>
    <row r="178" s="7" customFormat="1" ht="14.25" x14ac:dyDescent="0.2"/>
    <row r="179" s="7" customFormat="1" ht="14.25" x14ac:dyDescent="0.2"/>
    <row r="180" s="7" customFormat="1" ht="14.25" x14ac:dyDescent="0.2"/>
    <row r="181" s="7" customFormat="1" ht="14.25" x14ac:dyDescent="0.2"/>
    <row r="182" s="7" customFormat="1" ht="14.25" x14ac:dyDescent="0.2"/>
    <row r="183" s="7" customFormat="1" ht="14.25" x14ac:dyDescent="0.2"/>
    <row r="184" s="7" customFormat="1" ht="14.25" x14ac:dyDescent="0.2"/>
    <row r="185" s="7" customFormat="1" ht="14.25" x14ac:dyDescent="0.2"/>
    <row r="186" s="7" customFormat="1" ht="14.25" x14ac:dyDescent="0.2"/>
    <row r="187" s="7" customFormat="1" ht="14.25" x14ac:dyDescent="0.2"/>
    <row r="188" s="7" customFormat="1" ht="14.25" x14ac:dyDescent="0.2"/>
    <row r="189" s="7" customFormat="1" ht="14.25" x14ac:dyDescent="0.2"/>
    <row r="190" s="7" customFormat="1" ht="14.25" x14ac:dyDescent="0.2"/>
    <row r="191" s="7" customFormat="1" ht="14.25" x14ac:dyDescent="0.2"/>
    <row r="192" s="7" customFormat="1" ht="14.25" x14ac:dyDescent="0.2"/>
    <row r="193" s="7" customFormat="1" ht="14.25" x14ac:dyDescent="0.2"/>
    <row r="194" s="7" customFormat="1" ht="14.25" x14ac:dyDescent="0.2"/>
    <row r="195" s="7" customFormat="1" ht="14.25" x14ac:dyDescent="0.2"/>
    <row r="196" s="7" customFormat="1" ht="14.25" x14ac:dyDescent="0.2"/>
    <row r="197" s="7" customFormat="1" ht="14.25" x14ac:dyDescent="0.2"/>
    <row r="198" s="7" customFormat="1" ht="14.25" x14ac:dyDescent="0.2"/>
    <row r="199" s="7" customFormat="1" ht="14.25" x14ac:dyDescent="0.2"/>
    <row r="200" s="7" customFormat="1" ht="14.25" x14ac:dyDescent="0.2"/>
    <row r="201" s="7" customFormat="1" ht="14.25" x14ac:dyDescent="0.2"/>
    <row r="202" s="7" customFormat="1" ht="14.25" x14ac:dyDescent="0.2"/>
    <row r="203" s="7" customFormat="1" ht="14.25" x14ac:dyDescent="0.2"/>
    <row r="204" s="7" customFormat="1" ht="14.25" x14ac:dyDescent="0.2"/>
    <row r="205" s="7" customFormat="1" ht="14.25" x14ac:dyDescent="0.2"/>
    <row r="206" s="7" customFormat="1" ht="14.25" x14ac:dyDescent="0.2"/>
    <row r="207" s="7" customFormat="1" ht="14.25" x14ac:dyDescent="0.2"/>
    <row r="208" s="7" customFormat="1" ht="14.25" x14ac:dyDescent="0.2"/>
    <row r="209" s="7" customFormat="1" ht="14.25" x14ac:dyDescent="0.2"/>
    <row r="210" s="7" customFormat="1" ht="14.25" x14ac:dyDescent="0.2"/>
    <row r="211" s="7" customFormat="1" ht="14.25" x14ac:dyDescent="0.2"/>
    <row r="212" s="7" customFormat="1" ht="14.25" x14ac:dyDescent="0.2"/>
    <row r="213" s="7" customFormat="1" ht="14.25" x14ac:dyDescent="0.2"/>
    <row r="214" s="7" customFormat="1" ht="14.25" x14ac:dyDescent="0.2"/>
    <row r="215" s="7" customFormat="1" ht="14.25" x14ac:dyDescent="0.2"/>
    <row r="216" s="7" customFormat="1" ht="14.25" x14ac:dyDescent="0.2"/>
    <row r="217" s="7" customFormat="1" ht="14.25" x14ac:dyDescent="0.2"/>
    <row r="218" s="7" customFormat="1" ht="14.25" x14ac:dyDescent="0.2"/>
    <row r="219" s="7" customFormat="1" ht="14.25" x14ac:dyDescent="0.2"/>
    <row r="220" s="7" customFormat="1" ht="14.25" x14ac:dyDescent="0.2"/>
    <row r="221" s="7" customFormat="1" ht="14.25" x14ac:dyDescent="0.2"/>
    <row r="222" s="7" customFormat="1" ht="14.25" x14ac:dyDescent="0.2"/>
    <row r="223" s="7" customFormat="1" ht="14.25" x14ac:dyDescent="0.2"/>
    <row r="224" s="7" customFormat="1" ht="14.25" x14ac:dyDescent="0.2"/>
    <row r="225" s="7" customFormat="1" ht="14.25" x14ac:dyDescent="0.2"/>
    <row r="226" s="7" customFormat="1" ht="14.25" x14ac:dyDescent="0.2"/>
    <row r="227" s="7" customFormat="1" ht="14.25" x14ac:dyDescent="0.2"/>
    <row r="228" s="7" customFormat="1" ht="14.25" x14ac:dyDescent="0.2"/>
    <row r="229" s="7" customFormat="1" ht="14.25" x14ac:dyDescent="0.2"/>
    <row r="230" s="7" customFormat="1" ht="14.25" x14ac:dyDescent="0.2"/>
    <row r="231" s="7" customFormat="1" ht="14.25" x14ac:dyDescent="0.2"/>
    <row r="232" s="7" customFormat="1" ht="14.25" x14ac:dyDescent="0.2"/>
    <row r="233" s="7" customFormat="1" ht="14.25" x14ac:dyDescent="0.2"/>
    <row r="234" s="7" customFormat="1" ht="14.25" x14ac:dyDescent="0.2"/>
    <row r="235" s="7" customFormat="1" ht="14.25" x14ac:dyDescent="0.2"/>
    <row r="236" s="7" customFormat="1" ht="14.25" x14ac:dyDescent="0.2"/>
    <row r="237" s="7" customFormat="1" ht="14.25" x14ac:dyDescent="0.2"/>
    <row r="238" s="7" customFormat="1" ht="14.25" x14ac:dyDescent="0.2"/>
    <row r="239" s="7" customFormat="1" ht="14.25" x14ac:dyDescent="0.2"/>
    <row r="240" s="7" customFormat="1" ht="14.25" x14ac:dyDescent="0.2"/>
    <row r="241" s="7" customFormat="1" ht="14.25" x14ac:dyDescent="0.2"/>
    <row r="242" s="7" customFormat="1" ht="14.25" x14ac:dyDescent="0.2"/>
    <row r="243" s="7" customFormat="1" ht="14.25" x14ac:dyDescent="0.2"/>
    <row r="244" s="7" customFormat="1" ht="14.25" x14ac:dyDescent="0.2"/>
    <row r="245" s="7" customFormat="1" ht="14.25" x14ac:dyDescent="0.2"/>
    <row r="246" s="7" customFormat="1" ht="14.25" x14ac:dyDescent="0.2"/>
    <row r="247" s="7" customFormat="1" ht="14.25" x14ac:dyDescent="0.2"/>
    <row r="248" s="7" customFormat="1" ht="14.25" x14ac:dyDescent="0.2"/>
    <row r="249" s="7" customFormat="1" ht="14.25" x14ac:dyDescent="0.2"/>
    <row r="250" s="7" customFormat="1" ht="14.25" x14ac:dyDescent="0.2"/>
    <row r="251" s="7" customFormat="1" ht="14.25" x14ac:dyDescent="0.2"/>
    <row r="252" s="7" customFormat="1" ht="14.25" x14ac:dyDescent="0.2"/>
    <row r="253" s="7" customFormat="1" ht="14.25" x14ac:dyDescent="0.2"/>
    <row r="254" s="7" customFormat="1" ht="14.25" x14ac:dyDescent="0.2"/>
    <row r="255" s="7" customFormat="1" ht="14.25" x14ac:dyDescent="0.2"/>
    <row r="256" s="7" customFormat="1" ht="14.25" x14ac:dyDescent="0.2"/>
    <row r="257" s="7" customFormat="1" ht="14.25" x14ac:dyDescent="0.2"/>
    <row r="258" s="7" customFormat="1" ht="14.25" x14ac:dyDescent="0.2"/>
    <row r="259" s="7" customFormat="1" ht="14.25" x14ac:dyDescent="0.2"/>
    <row r="260" s="7" customFormat="1" ht="14.25" x14ac:dyDescent="0.2"/>
    <row r="261" s="7" customFormat="1" ht="14.25" x14ac:dyDescent="0.2"/>
    <row r="262" s="7" customFormat="1" ht="14.25" x14ac:dyDescent="0.2"/>
    <row r="263" s="7" customFormat="1" ht="14.25" x14ac:dyDescent="0.2"/>
    <row r="264" s="7" customFormat="1" ht="14.25" x14ac:dyDescent="0.2"/>
    <row r="265" s="7" customFormat="1" ht="14.25" x14ac:dyDescent="0.2"/>
    <row r="266" s="7" customFormat="1" ht="14.25" x14ac:dyDescent="0.2"/>
    <row r="267" s="7" customFormat="1" ht="14.25" x14ac:dyDescent="0.2"/>
    <row r="268" s="7" customFormat="1" ht="14.25" x14ac:dyDescent="0.2"/>
    <row r="269" s="7" customFormat="1" ht="14.25" x14ac:dyDescent="0.2"/>
    <row r="270" s="7" customFormat="1" ht="14.25" x14ac:dyDescent="0.2"/>
    <row r="271" s="7" customFormat="1" ht="14.25" x14ac:dyDescent="0.2"/>
    <row r="272" s="7" customFormat="1" ht="14.25" x14ac:dyDescent="0.2"/>
    <row r="273" s="7" customFormat="1" ht="14.25" x14ac:dyDescent="0.2"/>
    <row r="274" s="7" customFormat="1" ht="14.25" x14ac:dyDescent="0.2"/>
    <row r="275" s="7" customFormat="1" ht="14.25" x14ac:dyDescent="0.2"/>
    <row r="276" s="7" customFormat="1" ht="14.25" x14ac:dyDescent="0.2"/>
    <row r="277" s="7" customFormat="1" ht="14.25" x14ac:dyDescent="0.2"/>
    <row r="278" s="7" customFormat="1" ht="14.25" x14ac:dyDescent="0.2"/>
    <row r="279" s="7" customFormat="1" ht="14.25" x14ac:dyDescent="0.2"/>
    <row r="280" s="7" customFormat="1" ht="14.25" x14ac:dyDescent="0.2"/>
    <row r="281" s="7" customFormat="1" ht="14.25" x14ac:dyDescent="0.2"/>
    <row r="282" s="7" customFormat="1" ht="14.25" x14ac:dyDescent="0.2"/>
    <row r="283" s="7" customFormat="1" ht="14.25" x14ac:dyDescent="0.2"/>
    <row r="284" s="7" customFormat="1" ht="14.25" x14ac:dyDescent="0.2"/>
    <row r="285" s="7" customFormat="1" ht="14.25" x14ac:dyDescent="0.2"/>
    <row r="286" s="7" customFormat="1" ht="14.25" x14ac:dyDescent="0.2"/>
    <row r="287" s="7" customFormat="1" ht="14.25" x14ac:dyDescent="0.2"/>
    <row r="288" s="7" customFormat="1" ht="14.25" x14ac:dyDescent="0.2"/>
    <row r="289" s="7" customFormat="1" ht="14.25" x14ac:dyDescent="0.2"/>
    <row r="290" s="7" customFormat="1" ht="14.25" x14ac:dyDescent="0.2"/>
    <row r="291" s="7" customFormat="1" ht="14.25" x14ac:dyDescent="0.2"/>
    <row r="292" s="7" customFormat="1" ht="14.25" x14ac:dyDescent="0.2"/>
    <row r="293" s="7" customFormat="1" ht="14.25" x14ac:dyDescent="0.2"/>
    <row r="294" s="7" customFormat="1" ht="14.25" x14ac:dyDescent="0.2"/>
    <row r="295" s="7" customFormat="1" ht="14.25" x14ac:dyDescent="0.2"/>
    <row r="296" s="7" customFormat="1" ht="14.25" x14ac:dyDescent="0.2"/>
    <row r="297" s="7" customFormat="1" ht="14.25" x14ac:dyDescent="0.2"/>
    <row r="298" s="7" customFormat="1" ht="14.25" x14ac:dyDescent="0.2"/>
    <row r="299" s="7" customFormat="1" ht="14.25" x14ac:dyDescent="0.2"/>
    <row r="300" s="7" customFormat="1" ht="14.25" x14ac:dyDescent="0.2"/>
    <row r="301" s="7" customFormat="1" ht="14.25" x14ac:dyDescent="0.2"/>
    <row r="302" s="7" customFormat="1" ht="14.25" x14ac:dyDescent="0.2"/>
    <row r="303" s="7" customFormat="1" ht="14.25" x14ac:dyDescent="0.2"/>
    <row r="304" s="7" customFormat="1" ht="14.25" x14ac:dyDescent="0.2"/>
    <row r="305" s="7" customFormat="1" ht="14.25" x14ac:dyDescent="0.2"/>
    <row r="306" s="7" customFormat="1" ht="14.25" x14ac:dyDescent="0.2"/>
    <row r="307" s="7" customFormat="1" ht="14.25" x14ac:dyDescent="0.2"/>
    <row r="308" s="7" customFormat="1" ht="14.25" x14ac:dyDescent="0.2"/>
    <row r="309" s="7" customFormat="1" ht="14.25" x14ac:dyDescent="0.2"/>
    <row r="310" s="7" customFormat="1" ht="14.25" x14ac:dyDescent="0.2"/>
    <row r="311" s="7" customFormat="1" ht="14.25" x14ac:dyDescent="0.2"/>
    <row r="312" s="7" customFormat="1" ht="14.25" x14ac:dyDescent="0.2"/>
    <row r="313" s="7" customFormat="1" ht="14.25" x14ac:dyDescent="0.2"/>
    <row r="314" s="7" customFormat="1" ht="14.25" x14ac:dyDescent="0.2"/>
    <row r="315" s="7" customFormat="1" ht="14.25" x14ac:dyDescent="0.2"/>
    <row r="316" s="7" customFormat="1" ht="14.25" x14ac:dyDescent="0.2"/>
    <row r="317" s="7" customFormat="1" ht="14.25" x14ac:dyDescent="0.2"/>
    <row r="318" s="7" customFormat="1" ht="14.25" x14ac:dyDescent="0.2"/>
    <row r="319" s="7" customFormat="1" ht="14.25" x14ac:dyDescent="0.2"/>
    <row r="320" s="7" customFormat="1" ht="14.25" x14ac:dyDescent="0.2"/>
    <row r="321" s="7" customFormat="1" ht="14.25" x14ac:dyDescent="0.2"/>
    <row r="322" s="7" customFormat="1" ht="14.25" x14ac:dyDescent="0.2"/>
    <row r="323" s="7" customFormat="1" ht="14.25" x14ac:dyDescent="0.2"/>
    <row r="324" s="7" customFormat="1" ht="14.25" x14ac:dyDescent="0.2"/>
    <row r="325" s="7" customFormat="1" ht="14.25" x14ac:dyDescent="0.2"/>
    <row r="326" s="7" customFormat="1" ht="14.25" x14ac:dyDescent="0.2"/>
    <row r="327" s="7" customFormat="1" ht="14.25" x14ac:dyDescent="0.2"/>
    <row r="328" s="7" customFormat="1" ht="14.25" x14ac:dyDescent="0.2"/>
    <row r="329" s="7" customFormat="1" ht="14.25" x14ac:dyDescent="0.2"/>
    <row r="330" s="7" customFormat="1" ht="14.25" x14ac:dyDescent="0.2"/>
    <row r="331" s="7" customFormat="1" ht="14.25" x14ac:dyDescent="0.2"/>
    <row r="332" s="7" customFormat="1" ht="14.25" x14ac:dyDescent="0.2"/>
    <row r="333" s="7" customFormat="1" ht="14.25" x14ac:dyDescent="0.2"/>
    <row r="334" s="7" customFormat="1" ht="14.25" x14ac:dyDescent="0.2"/>
    <row r="335" s="7" customFormat="1" ht="14.25" x14ac:dyDescent="0.2"/>
    <row r="336" s="7" customFormat="1" ht="14.25" x14ac:dyDescent="0.2"/>
    <row r="337" s="7" customFormat="1" ht="14.25" x14ac:dyDescent="0.2"/>
    <row r="338" s="7" customFormat="1" ht="14.25" x14ac:dyDescent="0.2"/>
    <row r="339" s="7" customFormat="1" ht="14.25" x14ac:dyDescent="0.2"/>
    <row r="340" s="7" customFormat="1" ht="14.25" x14ac:dyDescent="0.2"/>
    <row r="341" s="7" customFormat="1" ht="14.25" x14ac:dyDescent="0.2"/>
    <row r="342" s="7" customFormat="1" ht="14.25" x14ac:dyDescent="0.2"/>
    <row r="343" s="7" customFormat="1" ht="14.25" x14ac:dyDescent="0.2"/>
    <row r="344" s="7" customFormat="1" ht="14.25" x14ac:dyDescent="0.2"/>
    <row r="345" s="7" customFormat="1" ht="14.25" x14ac:dyDescent="0.2"/>
    <row r="346" s="7" customFormat="1" ht="14.25" x14ac:dyDescent="0.2"/>
    <row r="347" s="7" customFormat="1" ht="14.25" x14ac:dyDescent="0.2"/>
    <row r="348" s="7" customFormat="1" ht="14.25" x14ac:dyDescent="0.2"/>
    <row r="349" s="7" customFormat="1" ht="14.25" x14ac:dyDescent="0.2"/>
    <row r="350" s="7" customFormat="1" ht="14.25" x14ac:dyDescent="0.2"/>
    <row r="351" s="7" customFormat="1" ht="14.25" x14ac:dyDescent="0.2"/>
    <row r="352" s="7" customFormat="1" ht="14.25" x14ac:dyDescent="0.2"/>
    <row r="353" s="7" customFormat="1" ht="14.25" x14ac:dyDescent="0.2"/>
    <row r="354" s="7" customFormat="1" ht="14.25" x14ac:dyDescent="0.2"/>
    <row r="355" s="7" customFormat="1" ht="14.25" x14ac:dyDescent="0.2"/>
    <row r="356" s="7" customFormat="1" ht="14.25" x14ac:dyDescent="0.2"/>
    <row r="357" s="7" customFormat="1" ht="14.25" x14ac:dyDescent="0.2"/>
    <row r="358" s="7" customFormat="1" ht="14.25" x14ac:dyDescent="0.2"/>
    <row r="359" s="7" customFormat="1" ht="14.25" x14ac:dyDescent="0.2"/>
    <row r="360" s="7" customFormat="1" ht="14.25" x14ac:dyDescent="0.2"/>
    <row r="361" s="7" customFormat="1" ht="14.25" x14ac:dyDescent="0.2"/>
    <row r="362" s="7" customFormat="1" ht="14.25" x14ac:dyDescent="0.2"/>
    <row r="363" s="7" customFormat="1" ht="14.25" x14ac:dyDescent="0.2"/>
    <row r="364" s="7" customFormat="1" ht="14.25" x14ac:dyDescent="0.2"/>
    <row r="365" s="7" customFormat="1" ht="14.25" x14ac:dyDescent="0.2"/>
    <row r="366" s="7" customFormat="1" ht="14.25" x14ac:dyDescent="0.2"/>
    <row r="367" s="7" customFormat="1" ht="14.25" x14ac:dyDescent="0.2"/>
    <row r="368" s="7" customFormat="1" ht="14.25" x14ac:dyDescent="0.2"/>
    <row r="369" s="7" customFormat="1" ht="14.25" x14ac:dyDescent="0.2"/>
    <row r="370" s="7" customFormat="1" ht="14.25" x14ac:dyDescent="0.2"/>
    <row r="371" s="7" customFormat="1" ht="14.25" x14ac:dyDescent="0.2"/>
    <row r="372" s="7" customFormat="1" ht="14.25" x14ac:dyDescent="0.2"/>
    <row r="373" s="7" customFormat="1" ht="14.25" x14ac:dyDescent="0.2"/>
    <row r="374" s="7" customFormat="1" ht="14.25" x14ac:dyDescent="0.2"/>
    <row r="375" s="7" customFormat="1" ht="14.25" x14ac:dyDescent="0.2"/>
    <row r="376" s="7" customFormat="1" ht="14.25" x14ac:dyDescent="0.2"/>
    <row r="377" s="7" customFormat="1" ht="14.25" x14ac:dyDescent="0.2"/>
    <row r="378" s="7" customFormat="1" ht="14.25" x14ac:dyDescent="0.2"/>
    <row r="379" s="7" customFormat="1" ht="14.25" x14ac:dyDescent="0.2"/>
    <row r="380" s="7" customFormat="1" ht="14.25" x14ac:dyDescent="0.2"/>
    <row r="381" s="7" customFormat="1" ht="14.25" x14ac:dyDescent="0.2"/>
    <row r="382" s="7" customFormat="1" ht="14.25" x14ac:dyDescent="0.2"/>
    <row r="383" s="7" customFormat="1" ht="14.25" x14ac:dyDescent="0.2"/>
    <row r="384" s="7" customFormat="1" ht="14.25" x14ac:dyDescent="0.2"/>
    <row r="385" s="7" customFormat="1" ht="14.25" x14ac:dyDescent="0.2"/>
    <row r="386" s="7" customFormat="1" ht="14.25" x14ac:dyDescent="0.2"/>
    <row r="387" s="7" customFormat="1" ht="14.25" x14ac:dyDescent="0.2"/>
    <row r="388" s="7" customFormat="1" ht="14.25" x14ac:dyDescent="0.2"/>
    <row r="389" s="7" customFormat="1" ht="14.25" x14ac:dyDescent="0.2"/>
    <row r="390" s="7" customFormat="1" ht="14.25" x14ac:dyDescent="0.2"/>
    <row r="391" s="7" customFormat="1" ht="14.25" x14ac:dyDescent="0.2"/>
    <row r="392" s="7" customFormat="1" ht="14.25" x14ac:dyDescent="0.2"/>
    <row r="393" s="7" customFormat="1" ht="14.25" x14ac:dyDescent="0.2"/>
    <row r="394" s="7" customFormat="1" ht="14.25" x14ac:dyDescent="0.2"/>
    <row r="395" s="7" customFormat="1" ht="14.25" x14ac:dyDescent="0.2"/>
    <row r="396" s="7" customFormat="1" ht="14.25" x14ac:dyDescent="0.2"/>
    <row r="397" s="7" customFormat="1" ht="14.25" x14ac:dyDescent="0.2"/>
    <row r="398" s="7" customFormat="1" ht="14.25" x14ac:dyDescent="0.2"/>
    <row r="399" s="7" customFormat="1" ht="14.25" x14ac:dyDescent="0.2"/>
    <row r="400" s="7" customFormat="1" ht="14.25" x14ac:dyDescent="0.2"/>
    <row r="401" s="7" customFormat="1" ht="14.25" x14ac:dyDescent="0.2"/>
    <row r="402" s="7" customFormat="1" ht="14.25" x14ac:dyDescent="0.2"/>
    <row r="403" s="7" customFormat="1" ht="14.25" x14ac:dyDescent="0.2"/>
    <row r="404" s="7" customFormat="1" ht="14.25" x14ac:dyDescent="0.2"/>
    <row r="405" s="7" customFormat="1" ht="14.25" x14ac:dyDescent="0.2"/>
    <row r="406" s="7" customFormat="1" ht="14.25" x14ac:dyDescent="0.2"/>
    <row r="407" s="7" customFormat="1" ht="14.25" x14ac:dyDescent="0.2"/>
    <row r="408" s="7" customFormat="1" ht="14.25" x14ac:dyDescent="0.2"/>
    <row r="409" s="7" customFormat="1" ht="14.25" x14ac:dyDescent="0.2"/>
    <row r="410" s="7" customFormat="1" ht="14.25" x14ac:dyDescent="0.2"/>
    <row r="411" s="7" customFormat="1" ht="14.25" x14ac:dyDescent="0.2"/>
    <row r="412" s="7" customFormat="1" ht="14.25" x14ac:dyDescent="0.2"/>
    <row r="413" s="7" customFormat="1" ht="14.25" x14ac:dyDescent="0.2"/>
    <row r="414" s="7" customFormat="1" ht="14.25" x14ac:dyDescent="0.2"/>
    <row r="415" s="7" customFormat="1" ht="14.25" x14ac:dyDescent="0.2"/>
    <row r="416" s="7" customFormat="1" ht="14.25" x14ac:dyDescent="0.2"/>
    <row r="417" s="7" customFormat="1" ht="14.25" x14ac:dyDescent="0.2"/>
    <row r="418" s="7" customFormat="1" ht="14.25" x14ac:dyDescent="0.2"/>
    <row r="419" s="7" customFormat="1" ht="14.25" x14ac:dyDescent="0.2"/>
    <row r="420" s="7" customFormat="1" ht="14.25" x14ac:dyDescent="0.2"/>
    <row r="421" s="7" customFormat="1" ht="14.25" x14ac:dyDescent="0.2"/>
    <row r="422" s="7" customFormat="1" ht="14.25" x14ac:dyDescent="0.2"/>
    <row r="423" s="7" customFormat="1" ht="14.25" x14ac:dyDescent="0.2"/>
    <row r="424" s="7" customFormat="1" ht="14.25" x14ac:dyDescent="0.2"/>
    <row r="425" s="7" customFormat="1" ht="14.25" x14ac:dyDescent="0.2"/>
    <row r="426" s="7" customFormat="1" ht="14.25" x14ac:dyDescent="0.2"/>
    <row r="427" s="7" customFormat="1" ht="14.25" x14ac:dyDescent="0.2"/>
    <row r="428" s="7" customFormat="1" ht="14.25" x14ac:dyDescent="0.2"/>
    <row r="429" s="7" customFormat="1" ht="14.25" x14ac:dyDescent="0.2"/>
    <row r="430" s="7" customFormat="1" ht="14.25" x14ac:dyDescent="0.2"/>
    <row r="431" s="7" customFormat="1" ht="14.25" x14ac:dyDescent="0.2"/>
    <row r="432" s="7" customFormat="1" ht="14.25" x14ac:dyDescent="0.2"/>
    <row r="433" s="7" customFormat="1" ht="14.25" x14ac:dyDescent="0.2"/>
    <row r="434" s="7" customFormat="1" ht="14.25" x14ac:dyDescent="0.2"/>
    <row r="435" s="7" customFormat="1" ht="14.25" x14ac:dyDescent="0.2"/>
    <row r="436" s="7" customFormat="1" ht="14.25" x14ac:dyDescent="0.2"/>
    <row r="437" s="7" customFormat="1" ht="14.25" x14ac:dyDescent="0.2"/>
    <row r="438" s="7" customFormat="1" ht="14.25" x14ac:dyDescent="0.2"/>
    <row r="439" s="7" customFormat="1" ht="14.25" x14ac:dyDescent="0.2"/>
    <row r="440" s="7" customFormat="1" ht="14.25" x14ac:dyDescent="0.2"/>
    <row r="441" s="7" customFormat="1" ht="14.25" x14ac:dyDescent="0.2"/>
    <row r="442" s="7" customFormat="1" ht="14.25" x14ac:dyDescent="0.2"/>
    <row r="443" s="7" customFormat="1" ht="14.25" x14ac:dyDescent="0.2"/>
    <row r="444" s="7" customFormat="1" ht="14.25" x14ac:dyDescent="0.2"/>
    <row r="445" s="7" customFormat="1" ht="14.25" x14ac:dyDescent="0.2"/>
    <row r="446" s="7" customFormat="1" ht="14.25" x14ac:dyDescent="0.2"/>
    <row r="447" s="7" customFormat="1" ht="14.25" x14ac:dyDescent="0.2"/>
    <row r="448" s="7" customFormat="1" ht="14.25" x14ac:dyDescent="0.2"/>
    <row r="449" s="7" customFormat="1" ht="14.25" x14ac:dyDescent="0.2"/>
    <row r="450" s="7" customFormat="1" ht="14.25" x14ac:dyDescent="0.2"/>
    <row r="451" s="7" customFormat="1" ht="14.25" x14ac:dyDescent="0.2"/>
    <row r="452" s="7" customFormat="1" ht="14.25" x14ac:dyDescent="0.2"/>
    <row r="453" s="7" customFormat="1" ht="14.25" x14ac:dyDescent="0.2"/>
    <row r="454" s="7" customFormat="1" ht="14.25" x14ac:dyDescent="0.2"/>
    <row r="455" s="7" customFormat="1" ht="14.25" x14ac:dyDescent="0.2"/>
    <row r="456" s="7" customFormat="1" ht="14.25" x14ac:dyDescent="0.2"/>
    <row r="457" s="7" customFormat="1" ht="14.25" x14ac:dyDescent="0.2"/>
    <row r="458" s="7" customFormat="1" ht="14.25" x14ac:dyDescent="0.2"/>
    <row r="459" s="7" customFormat="1" ht="14.25" x14ac:dyDescent="0.2"/>
    <row r="460" s="7" customFormat="1" ht="14.25" x14ac:dyDescent="0.2"/>
    <row r="461" s="7" customFormat="1" ht="14.25" x14ac:dyDescent="0.2"/>
    <row r="462" s="7" customFormat="1" ht="14.25" x14ac:dyDescent="0.2"/>
    <row r="463" s="7" customFormat="1" ht="14.25" x14ac:dyDescent="0.2"/>
    <row r="464" s="7" customFormat="1" ht="14.25" x14ac:dyDescent="0.2"/>
    <row r="465" s="7" customFormat="1" ht="14.25" x14ac:dyDescent="0.2"/>
    <row r="466" s="7" customFormat="1" ht="14.25" x14ac:dyDescent="0.2"/>
    <row r="467" s="7" customFormat="1" ht="14.25" x14ac:dyDescent="0.2"/>
    <row r="468" s="7" customFormat="1" ht="14.25" x14ac:dyDescent="0.2"/>
    <row r="469" s="7" customFormat="1" ht="14.25" x14ac:dyDescent="0.2"/>
    <row r="470" s="7" customFormat="1" ht="14.25" x14ac:dyDescent="0.2"/>
    <row r="471" s="7" customFormat="1" ht="14.25" x14ac:dyDescent="0.2"/>
    <row r="472" s="7" customFormat="1" ht="14.25" x14ac:dyDescent="0.2"/>
    <row r="473" s="7" customFormat="1" ht="14.25" x14ac:dyDescent="0.2"/>
    <row r="474" s="7" customFormat="1" ht="14.25" x14ac:dyDescent="0.2"/>
    <row r="475" s="7" customFormat="1" ht="14.25" x14ac:dyDescent="0.2"/>
    <row r="476" s="7" customFormat="1" ht="14.25" x14ac:dyDescent="0.2"/>
    <row r="477" s="7" customFormat="1" ht="14.25" x14ac:dyDescent="0.2"/>
    <row r="478" s="7" customFormat="1" ht="14.25" x14ac:dyDescent="0.2"/>
    <row r="479" s="7" customFormat="1" ht="14.25" x14ac:dyDescent="0.2"/>
    <row r="480" s="7" customFormat="1" ht="14.25" x14ac:dyDescent="0.2"/>
    <row r="481" s="7" customFormat="1" ht="14.25" x14ac:dyDescent="0.2"/>
    <row r="482" s="7" customFormat="1" ht="14.25" x14ac:dyDescent="0.2"/>
    <row r="483" s="7" customFormat="1" ht="14.25" x14ac:dyDescent="0.2"/>
    <row r="484" s="7" customFormat="1" ht="14.25" x14ac:dyDescent="0.2"/>
    <row r="485" s="7" customFormat="1" ht="14.25" x14ac:dyDescent="0.2"/>
    <row r="486" s="7" customFormat="1" ht="14.25" x14ac:dyDescent="0.2"/>
    <row r="487" s="7" customFormat="1" ht="14.25" x14ac:dyDescent="0.2"/>
    <row r="488" s="7" customFormat="1" ht="14.25" x14ac:dyDescent="0.2"/>
    <row r="489" s="7" customFormat="1" ht="14.25" x14ac:dyDescent="0.2"/>
    <row r="490" s="7" customFormat="1" ht="14.25" x14ac:dyDescent="0.2"/>
    <row r="491" s="7" customFormat="1" ht="14.25" x14ac:dyDescent="0.2"/>
    <row r="492" s="7" customFormat="1" ht="14.25" x14ac:dyDescent="0.2"/>
    <row r="493" s="7" customFormat="1" ht="14.25" x14ac:dyDescent="0.2"/>
    <row r="494" s="7" customFormat="1" ht="14.25" x14ac:dyDescent="0.2"/>
    <row r="495" s="7" customFormat="1" ht="14.25" x14ac:dyDescent="0.2"/>
    <row r="496" s="7" customFormat="1" ht="14.25" x14ac:dyDescent="0.2"/>
    <row r="497" s="7" customFormat="1" ht="14.25" x14ac:dyDescent="0.2"/>
    <row r="498" s="7" customFormat="1" ht="14.25" x14ac:dyDescent="0.2"/>
    <row r="499" s="7" customFormat="1" ht="14.25" x14ac:dyDescent="0.2"/>
    <row r="500" s="7" customFormat="1" ht="14.25" x14ac:dyDescent="0.2"/>
    <row r="501" s="7" customFormat="1" ht="14.25" x14ac:dyDescent="0.2"/>
    <row r="502" s="7" customFormat="1" ht="14.25" x14ac:dyDescent="0.2"/>
    <row r="503" s="7" customFormat="1" ht="14.25" x14ac:dyDescent="0.2"/>
    <row r="504" s="7" customFormat="1" ht="14.25" x14ac:dyDescent="0.2"/>
    <row r="505" s="7" customFormat="1" ht="14.25" x14ac:dyDescent="0.2"/>
    <row r="506" s="7" customFormat="1" ht="14.25" x14ac:dyDescent="0.2"/>
    <row r="507" s="7" customFormat="1" ht="14.25" x14ac:dyDescent="0.2"/>
    <row r="508" s="7" customFormat="1" ht="14.25" x14ac:dyDescent="0.2"/>
    <row r="509" s="7" customFormat="1" ht="14.25" x14ac:dyDescent="0.2"/>
    <row r="510" s="7" customFormat="1" ht="14.25" x14ac:dyDescent="0.2"/>
    <row r="511" s="7" customFormat="1" ht="14.25" x14ac:dyDescent="0.2"/>
    <row r="512" s="7" customFormat="1" ht="14.25" x14ac:dyDescent="0.2"/>
    <row r="513" s="7" customFormat="1" ht="14.25" x14ac:dyDescent="0.2"/>
    <row r="514" s="7" customFormat="1" ht="14.25" x14ac:dyDescent="0.2"/>
    <row r="515" s="7" customFormat="1" ht="14.25" x14ac:dyDescent="0.2"/>
    <row r="516" s="7" customFormat="1" ht="14.25" x14ac:dyDescent="0.2"/>
    <row r="517" s="7" customFormat="1" ht="14.25" x14ac:dyDescent="0.2"/>
    <row r="518" s="7" customFormat="1" ht="14.25" x14ac:dyDescent="0.2"/>
    <row r="519" s="7" customFormat="1" ht="14.25" x14ac:dyDescent="0.2"/>
    <row r="520" s="7" customFormat="1" ht="14.25" x14ac:dyDescent="0.2"/>
    <row r="521" s="7" customFormat="1" ht="14.25" x14ac:dyDescent="0.2"/>
    <row r="522" s="7" customFormat="1" ht="14.25" x14ac:dyDescent="0.2"/>
    <row r="523" s="7" customFormat="1" ht="14.25" x14ac:dyDescent="0.2"/>
    <row r="524" s="7" customFormat="1" ht="14.25" x14ac:dyDescent="0.2"/>
    <row r="525" s="7" customFormat="1" ht="14.25" x14ac:dyDescent="0.2"/>
    <row r="526" s="7" customFormat="1" ht="14.25" x14ac:dyDescent="0.2"/>
    <row r="527" s="7" customFormat="1" ht="14.25" x14ac:dyDescent="0.2"/>
    <row r="528" s="7" customFormat="1" ht="14.25" x14ac:dyDescent="0.2"/>
    <row r="529" s="7" customFormat="1" ht="14.25" x14ac:dyDescent="0.2"/>
    <row r="530" s="7" customFormat="1" ht="14.25" x14ac:dyDescent="0.2"/>
    <row r="531" s="7" customFormat="1" ht="14.25" x14ac:dyDescent="0.2"/>
    <row r="532" s="7" customFormat="1" ht="14.25" x14ac:dyDescent="0.2"/>
    <row r="533" s="7" customFormat="1" ht="14.25" x14ac:dyDescent="0.2"/>
    <row r="534" s="7" customFormat="1" ht="14.25" x14ac:dyDescent="0.2"/>
    <row r="535" s="7" customFormat="1" ht="14.25" x14ac:dyDescent="0.2"/>
    <row r="536" s="7" customFormat="1" ht="14.25" x14ac:dyDescent="0.2"/>
    <row r="537" s="7" customFormat="1" ht="14.25" x14ac:dyDescent="0.2"/>
    <row r="538" s="7" customFormat="1" ht="14.25" x14ac:dyDescent="0.2"/>
    <row r="539" s="7" customFormat="1" ht="14.25" x14ac:dyDescent="0.2"/>
    <row r="540" s="7" customFormat="1" ht="14.25" x14ac:dyDescent="0.2"/>
    <row r="541" s="7" customFormat="1" ht="14.25" x14ac:dyDescent="0.2"/>
    <row r="542" s="7" customFormat="1" ht="14.25" x14ac:dyDescent="0.2"/>
    <row r="543" s="7" customFormat="1" ht="14.25" x14ac:dyDescent="0.2"/>
    <row r="544" s="7" customFormat="1" ht="14.25" x14ac:dyDescent="0.2"/>
    <row r="545" s="7" customFormat="1" ht="14.25" x14ac:dyDescent="0.2"/>
    <row r="546" s="7" customFormat="1" ht="14.25" x14ac:dyDescent="0.2"/>
    <row r="547" s="7" customFormat="1" ht="14.25" x14ac:dyDescent="0.2"/>
    <row r="548" s="7" customFormat="1" ht="14.25" x14ac:dyDescent="0.2"/>
    <row r="549" s="7" customFormat="1" ht="14.25" x14ac:dyDescent="0.2"/>
    <row r="550" s="7" customFormat="1" ht="14.25" x14ac:dyDescent="0.2"/>
    <row r="551" s="7" customFormat="1" ht="14.25" x14ac:dyDescent="0.2"/>
    <row r="552" s="7" customFormat="1" ht="14.25" x14ac:dyDescent="0.2"/>
    <row r="553" s="7" customFormat="1" ht="14.25" x14ac:dyDescent="0.2"/>
    <row r="554" s="7" customFormat="1" ht="14.25" x14ac:dyDescent="0.2"/>
    <row r="555" s="7" customFormat="1" ht="14.25" x14ac:dyDescent="0.2"/>
    <row r="556" s="7" customFormat="1" ht="14.25" x14ac:dyDescent="0.2"/>
    <row r="557" s="7" customFormat="1" ht="14.25" x14ac:dyDescent="0.2"/>
    <row r="558" s="7" customFormat="1" ht="14.25" x14ac:dyDescent="0.2"/>
    <row r="559" s="7" customFormat="1" ht="14.25" x14ac:dyDescent="0.2"/>
    <row r="560" s="7" customFormat="1" ht="14.25" x14ac:dyDescent="0.2"/>
    <row r="561" s="7" customFormat="1" ht="14.25" x14ac:dyDescent="0.2"/>
    <row r="562" s="7" customFormat="1" ht="14.25" x14ac:dyDescent="0.2"/>
    <row r="563" s="7" customFormat="1" ht="14.25" x14ac:dyDescent="0.2"/>
    <row r="564" s="7" customFormat="1" ht="14.25" x14ac:dyDescent="0.2"/>
    <row r="565" s="7" customFormat="1" ht="14.25" x14ac:dyDescent="0.2"/>
    <row r="566" s="7" customFormat="1" ht="14.25" x14ac:dyDescent="0.2"/>
    <row r="567" s="7" customFormat="1" ht="14.25" x14ac:dyDescent="0.2"/>
    <row r="568" s="7" customFormat="1" ht="14.25" x14ac:dyDescent="0.2"/>
    <row r="569" s="7" customFormat="1" ht="14.25" x14ac:dyDescent="0.2"/>
    <row r="570" s="7" customFormat="1" ht="14.25" x14ac:dyDescent="0.2"/>
    <row r="571" s="7" customFormat="1" ht="14.25" x14ac:dyDescent="0.2"/>
    <row r="572" s="7" customFormat="1" ht="14.25" x14ac:dyDescent="0.2"/>
    <row r="573" s="7" customFormat="1" ht="14.25" x14ac:dyDescent="0.2"/>
    <row r="574" s="7" customFormat="1" ht="14.25" x14ac:dyDescent="0.2"/>
    <row r="575" s="7" customFormat="1" ht="14.25" x14ac:dyDescent="0.2"/>
    <row r="576" s="7" customFormat="1" ht="14.25" x14ac:dyDescent="0.2"/>
    <row r="577" s="7" customFormat="1" ht="14.25" x14ac:dyDescent="0.2"/>
    <row r="578" s="7" customFormat="1" ht="14.25" x14ac:dyDescent="0.2"/>
    <row r="579" s="7" customFormat="1" ht="14.25" x14ac:dyDescent="0.2"/>
    <row r="580" s="7" customFormat="1" ht="14.25" x14ac:dyDescent="0.2"/>
    <row r="581" s="7" customFormat="1" ht="14.25" x14ac:dyDescent="0.2"/>
    <row r="582" s="7" customFormat="1" ht="14.25" x14ac:dyDescent="0.2"/>
    <row r="583" s="7" customFormat="1" ht="14.25" x14ac:dyDescent="0.2"/>
    <row r="584" s="7" customFormat="1" ht="14.25" x14ac:dyDescent="0.2"/>
    <row r="585" s="7" customFormat="1" ht="14.25" x14ac:dyDescent="0.2"/>
    <row r="586" s="7" customFormat="1" ht="14.25" x14ac:dyDescent="0.2"/>
    <row r="587" s="7" customFormat="1" ht="14.25" x14ac:dyDescent="0.2"/>
    <row r="588" s="7" customFormat="1" ht="14.25" x14ac:dyDescent="0.2"/>
    <row r="589" s="7" customFormat="1" ht="14.25" x14ac:dyDescent="0.2"/>
    <row r="590" s="7" customFormat="1" ht="14.25" x14ac:dyDescent="0.2"/>
    <row r="591" s="7" customFormat="1" ht="14.25" x14ac:dyDescent="0.2"/>
    <row r="592" s="7" customFormat="1" ht="14.25" x14ac:dyDescent="0.2"/>
    <row r="593" s="7" customFormat="1" ht="14.25" x14ac:dyDescent="0.2"/>
    <row r="594" s="7" customFormat="1" ht="14.25" x14ac:dyDescent="0.2"/>
    <row r="595" s="7" customFormat="1" ht="14.25" x14ac:dyDescent="0.2"/>
    <row r="596" s="7" customFormat="1" ht="14.25" x14ac:dyDescent="0.2"/>
    <row r="597" s="7" customFormat="1" ht="14.25" x14ac:dyDescent="0.2"/>
    <row r="598" s="7" customFormat="1" ht="14.25" x14ac:dyDescent="0.2"/>
    <row r="599" s="7" customFormat="1" ht="14.25" x14ac:dyDescent="0.2"/>
    <row r="600" s="7" customFormat="1" ht="14.25" x14ac:dyDescent="0.2"/>
    <row r="601" s="7" customFormat="1" ht="14.25" x14ac:dyDescent="0.2"/>
    <row r="602" s="7" customFormat="1" ht="14.25" x14ac:dyDescent="0.2"/>
    <row r="603" s="7" customFormat="1" ht="14.25" x14ac:dyDescent="0.2"/>
    <row r="604" s="7" customFormat="1" ht="14.25" x14ac:dyDescent="0.2"/>
    <row r="605" s="7" customFormat="1" ht="14.25" x14ac:dyDescent="0.2"/>
    <row r="606" s="7" customFormat="1" ht="14.25" x14ac:dyDescent="0.2"/>
    <row r="607" s="7" customFormat="1" ht="14.25" x14ac:dyDescent="0.2"/>
    <row r="608" s="7" customFormat="1" ht="14.25" x14ac:dyDescent="0.2"/>
    <row r="609" s="7" customFormat="1" ht="14.25" x14ac:dyDescent="0.2"/>
    <row r="610" s="7" customFormat="1" ht="14.25" x14ac:dyDescent="0.2"/>
    <row r="611" s="7" customFormat="1" ht="14.25" x14ac:dyDescent="0.2"/>
    <row r="612" s="7" customFormat="1" ht="14.25" x14ac:dyDescent="0.2"/>
    <row r="613" s="7" customFormat="1" ht="14.25" x14ac:dyDescent="0.2"/>
    <row r="614" s="7" customFormat="1" ht="14.25" x14ac:dyDescent="0.2"/>
    <row r="615" s="7" customFormat="1" ht="14.25" x14ac:dyDescent="0.2"/>
    <row r="616" s="7" customFormat="1" ht="14.25" x14ac:dyDescent="0.2"/>
    <row r="617" s="7" customFormat="1" ht="14.25" x14ac:dyDescent="0.2"/>
    <row r="618" s="7" customFormat="1" ht="14.25" x14ac:dyDescent="0.2"/>
    <row r="619" s="7" customFormat="1" ht="14.25" x14ac:dyDescent="0.2"/>
    <row r="620" s="7" customFormat="1" ht="14.25" x14ac:dyDescent="0.2"/>
    <row r="621" s="7" customFormat="1" ht="14.25" x14ac:dyDescent="0.2"/>
    <row r="622" s="7" customFormat="1" ht="14.25" x14ac:dyDescent="0.2"/>
    <row r="623" s="7" customFormat="1" ht="14.25" x14ac:dyDescent="0.2"/>
    <row r="624" s="7" customFormat="1" ht="14.25" x14ac:dyDescent="0.2"/>
    <row r="625" s="7" customFormat="1" ht="14.25" x14ac:dyDescent="0.2"/>
    <row r="626" s="7" customFormat="1" ht="14.25" x14ac:dyDescent="0.2"/>
    <row r="627" s="7" customFormat="1" ht="14.25" x14ac:dyDescent="0.2"/>
    <row r="628" s="7" customFormat="1" ht="14.25" x14ac:dyDescent="0.2"/>
    <row r="629" s="7" customFormat="1" ht="14.25" x14ac:dyDescent="0.2"/>
    <row r="630" s="7" customFormat="1" ht="14.25" x14ac:dyDescent="0.2"/>
    <row r="631" s="7" customFormat="1" ht="14.25" x14ac:dyDescent="0.2"/>
    <row r="632" s="7" customFormat="1" ht="14.25" x14ac:dyDescent="0.2"/>
    <row r="633" s="7" customFormat="1" ht="14.25" x14ac:dyDescent="0.2"/>
    <row r="634" s="7" customFormat="1" ht="14.25" x14ac:dyDescent="0.2"/>
    <row r="635" s="7" customFormat="1" ht="14.25" x14ac:dyDescent="0.2"/>
    <row r="636" s="7" customFormat="1" ht="14.25" x14ac:dyDescent="0.2"/>
    <row r="637" s="7" customFormat="1" ht="14.25" x14ac:dyDescent="0.2"/>
    <row r="638" s="7" customFormat="1" ht="14.25" x14ac:dyDescent="0.2"/>
    <row r="639" s="7" customFormat="1" ht="14.25" x14ac:dyDescent="0.2"/>
    <row r="640" s="7" customFormat="1" ht="14.25" x14ac:dyDescent="0.2"/>
    <row r="641" s="7" customFormat="1" ht="14.25" x14ac:dyDescent="0.2"/>
    <row r="642" s="7" customFormat="1" ht="14.25" x14ac:dyDescent="0.2"/>
    <row r="643" s="7" customFormat="1" ht="14.25" x14ac:dyDescent="0.2"/>
    <row r="644" s="7" customFormat="1" ht="14.25" x14ac:dyDescent="0.2"/>
    <row r="645" s="7" customFormat="1" ht="14.25" x14ac:dyDescent="0.2"/>
    <row r="646" s="7" customFormat="1" ht="14.25" x14ac:dyDescent="0.2"/>
    <row r="647" s="7" customFormat="1" ht="14.25" x14ac:dyDescent="0.2"/>
    <row r="648" s="7" customFormat="1" ht="14.25" x14ac:dyDescent="0.2"/>
    <row r="649" s="7" customFormat="1" ht="14.25" x14ac:dyDescent="0.2"/>
    <row r="650" s="7" customFormat="1" ht="14.25" x14ac:dyDescent="0.2"/>
    <row r="651" s="7" customFormat="1" ht="14.25" x14ac:dyDescent="0.2"/>
    <row r="652" s="7" customFormat="1" ht="14.25" x14ac:dyDescent="0.2"/>
    <row r="653" s="7" customFormat="1" ht="14.25" x14ac:dyDescent="0.2"/>
    <row r="654" s="7" customFormat="1" ht="14.25" x14ac:dyDescent="0.2"/>
    <row r="655" s="7" customFormat="1" ht="14.25" x14ac:dyDescent="0.2"/>
    <row r="656" s="7" customFormat="1" ht="14.25" x14ac:dyDescent="0.2"/>
    <row r="657" s="7" customFormat="1" ht="14.25" x14ac:dyDescent="0.2"/>
    <row r="658" s="7" customFormat="1" ht="14.25" x14ac:dyDescent="0.2"/>
    <row r="659" s="7" customFormat="1" ht="14.25" x14ac:dyDescent="0.2"/>
    <row r="660" s="7" customFormat="1" ht="14.25" x14ac:dyDescent="0.2"/>
    <row r="661" s="7" customFormat="1" ht="14.25" x14ac:dyDescent="0.2"/>
    <row r="662" s="7" customFormat="1" ht="14.25" x14ac:dyDescent="0.2"/>
    <row r="663" s="7" customFormat="1" ht="14.25" x14ac:dyDescent="0.2"/>
    <row r="664" s="7" customFormat="1" ht="14.25" x14ac:dyDescent="0.2"/>
    <row r="665" s="7" customFormat="1" ht="14.25" x14ac:dyDescent="0.2"/>
    <row r="666" s="7" customFormat="1" ht="14.25" x14ac:dyDescent="0.2"/>
    <row r="667" s="7" customFormat="1" ht="14.25" x14ac:dyDescent="0.2"/>
    <row r="668" s="7" customFormat="1" ht="14.25" x14ac:dyDescent="0.2"/>
    <row r="669" s="7" customFormat="1" ht="14.25" x14ac:dyDescent="0.2"/>
    <row r="670" s="7" customFormat="1" ht="14.25" x14ac:dyDescent="0.2"/>
    <row r="671" s="7" customFormat="1" ht="14.25" x14ac:dyDescent="0.2"/>
    <row r="672" s="7" customFormat="1" ht="14.25" x14ac:dyDescent="0.2"/>
    <row r="673" s="7" customFormat="1" ht="14.25" x14ac:dyDescent="0.2"/>
    <row r="674" s="7" customFormat="1" ht="14.25" x14ac:dyDescent="0.2"/>
    <row r="675" s="7" customFormat="1" ht="14.25" x14ac:dyDescent="0.2"/>
    <row r="676" s="7" customFormat="1" ht="14.25" x14ac:dyDescent="0.2"/>
    <row r="677" s="7" customFormat="1" ht="14.25" x14ac:dyDescent="0.2"/>
    <row r="678" s="7" customFormat="1" ht="14.25" x14ac:dyDescent="0.2"/>
    <row r="679" s="7" customFormat="1" ht="14.25" x14ac:dyDescent="0.2"/>
    <row r="680" s="7" customFormat="1" ht="14.25" x14ac:dyDescent="0.2"/>
    <row r="681" s="7" customFormat="1" ht="14.25" x14ac:dyDescent="0.2"/>
    <row r="682" s="7" customFormat="1" ht="14.25" x14ac:dyDescent="0.2"/>
    <row r="683" s="7" customFormat="1" ht="14.25" x14ac:dyDescent="0.2"/>
    <row r="684" s="7" customFormat="1" ht="14.25" x14ac:dyDescent="0.2"/>
    <row r="685" s="7" customFormat="1" ht="14.25" x14ac:dyDescent="0.2"/>
    <row r="686" s="7" customFormat="1" ht="14.25" x14ac:dyDescent="0.2"/>
    <row r="687" s="7" customFormat="1" ht="14.25" x14ac:dyDescent="0.2"/>
    <row r="688" s="7" customFormat="1" ht="14.25" x14ac:dyDescent="0.2"/>
    <row r="689" s="7" customFormat="1" ht="14.25" x14ac:dyDescent="0.2"/>
    <row r="690" s="7" customFormat="1" ht="14.25" x14ac:dyDescent="0.2"/>
    <row r="691" s="7" customFormat="1" ht="14.25" x14ac:dyDescent="0.2"/>
    <row r="692" s="7" customFormat="1" ht="14.25" x14ac:dyDescent="0.2"/>
    <row r="693" s="7" customFormat="1" ht="14.25" x14ac:dyDescent="0.2"/>
    <row r="694" s="7" customFormat="1" ht="14.25" x14ac:dyDescent="0.2"/>
    <row r="695" s="7" customFormat="1" ht="14.25" x14ac:dyDescent="0.2"/>
    <row r="696" s="7" customFormat="1" ht="14.25" x14ac:dyDescent="0.2"/>
    <row r="697" s="7" customFormat="1" ht="14.25" x14ac:dyDescent="0.2"/>
    <row r="698" s="7" customFormat="1" ht="14.25" x14ac:dyDescent="0.2"/>
    <row r="699" s="7" customFormat="1" ht="14.25" x14ac:dyDescent="0.2"/>
    <row r="700" s="7" customFormat="1" ht="14.25" x14ac:dyDescent="0.2"/>
    <row r="701" s="7" customFormat="1" ht="14.25" x14ac:dyDescent="0.2"/>
    <row r="702" s="7" customFormat="1" ht="14.25" x14ac:dyDescent="0.2"/>
    <row r="703" s="7" customFormat="1" ht="14.25" x14ac:dyDescent="0.2"/>
    <row r="704" s="7" customFormat="1" ht="14.25" x14ac:dyDescent="0.2"/>
    <row r="705" s="7" customFormat="1" ht="14.25" x14ac:dyDescent="0.2"/>
    <row r="706" s="7" customFormat="1" ht="14.25" x14ac:dyDescent="0.2"/>
    <row r="707" s="7" customFormat="1" ht="14.25" x14ac:dyDescent="0.2"/>
    <row r="708" s="7" customFormat="1" ht="14.25" x14ac:dyDescent="0.2"/>
    <row r="709" s="7" customFormat="1" ht="14.25" x14ac:dyDescent="0.2"/>
    <row r="710" s="7" customFormat="1" ht="14.25" x14ac:dyDescent="0.2"/>
    <row r="711" s="7" customFormat="1" ht="14.25" x14ac:dyDescent="0.2"/>
    <row r="712" s="7" customFormat="1" ht="14.25" x14ac:dyDescent="0.2"/>
    <row r="713" s="7" customFormat="1" ht="14.25" x14ac:dyDescent="0.2"/>
    <row r="714" s="7" customFormat="1" ht="14.25" x14ac:dyDescent="0.2"/>
    <row r="715" s="7" customFormat="1" ht="14.25" x14ac:dyDescent="0.2"/>
    <row r="716" s="7" customFormat="1" ht="14.25" x14ac:dyDescent="0.2"/>
    <row r="717" s="7" customFormat="1" ht="14.25" x14ac:dyDescent="0.2"/>
    <row r="718" s="7" customFormat="1" ht="14.25" x14ac:dyDescent="0.2"/>
    <row r="719" s="7" customFormat="1" ht="14.25" x14ac:dyDescent="0.2"/>
    <row r="720" s="7" customFormat="1" ht="14.25" x14ac:dyDescent="0.2"/>
    <row r="721" s="7" customFormat="1" ht="14.25" x14ac:dyDescent="0.2"/>
    <row r="722" s="7" customFormat="1" ht="14.25" x14ac:dyDescent="0.2"/>
    <row r="723" s="7" customFormat="1" ht="14.25" x14ac:dyDescent="0.2"/>
    <row r="724" s="7" customFormat="1" ht="14.25" x14ac:dyDescent="0.2"/>
    <row r="725" s="7" customFormat="1" ht="14.25" x14ac:dyDescent="0.2"/>
    <row r="726" s="7" customFormat="1" ht="14.25" x14ac:dyDescent="0.2"/>
    <row r="727" s="7" customFormat="1" ht="14.25" x14ac:dyDescent="0.2"/>
    <row r="728" s="7" customFormat="1" ht="14.25" x14ac:dyDescent="0.2"/>
    <row r="729" s="7" customFormat="1" ht="14.25" x14ac:dyDescent="0.2"/>
    <row r="730" s="7" customFormat="1" ht="14.25" x14ac:dyDescent="0.2"/>
    <row r="731" s="7" customFormat="1" ht="14.25" x14ac:dyDescent="0.2"/>
    <row r="732" s="7" customFormat="1" ht="14.25" x14ac:dyDescent="0.2"/>
    <row r="733" s="7" customFormat="1" ht="14.25" x14ac:dyDescent="0.2"/>
    <row r="734" s="7" customFormat="1" ht="14.25" x14ac:dyDescent="0.2"/>
    <row r="735" s="7" customFormat="1" ht="14.25" x14ac:dyDescent="0.2"/>
    <row r="736" s="7" customFormat="1" ht="14.25" x14ac:dyDescent="0.2"/>
    <row r="737" s="7" customFormat="1" ht="14.25" x14ac:dyDescent="0.2"/>
    <row r="738" s="7" customFormat="1" ht="14.25" x14ac:dyDescent="0.2"/>
    <row r="739" s="7" customFormat="1" ht="14.25" x14ac:dyDescent="0.2"/>
    <row r="740" s="7" customFormat="1" ht="14.25" x14ac:dyDescent="0.2"/>
    <row r="741" s="7" customFormat="1" ht="14.25" x14ac:dyDescent="0.2"/>
    <row r="742" s="7" customFormat="1" ht="14.25" x14ac:dyDescent="0.2"/>
    <row r="743" s="7" customFormat="1" ht="14.25" x14ac:dyDescent="0.2"/>
    <row r="744" s="7" customFormat="1" ht="14.25" x14ac:dyDescent="0.2"/>
    <row r="745" s="7" customFormat="1" ht="14.25" x14ac:dyDescent="0.2"/>
    <row r="746" s="7" customFormat="1" ht="14.25" x14ac:dyDescent="0.2"/>
    <row r="747" s="7" customFormat="1" ht="14.25" x14ac:dyDescent="0.2"/>
    <row r="748" s="7" customFormat="1" ht="14.25" x14ac:dyDescent="0.2"/>
    <row r="749" s="7" customFormat="1" ht="14.25" x14ac:dyDescent="0.2"/>
    <row r="750" s="7" customFormat="1" ht="14.25" x14ac:dyDescent="0.2"/>
    <row r="751" s="7" customFormat="1" ht="14.25" x14ac:dyDescent="0.2"/>
    <row r="752" s="7" customFormat="1" ht="14.25" x14ac:dyDescent="0.2"/>
    <row r="753" s="7" customFormat="1" ht="14.25" x14ac:dyDescent="0.2"/>
    <row r="754" s="7" customFormat="1" ht="14.25" x14ac:dyDescent="0.2"/>
    <row r="755" s="7" customFormat="1" ht="14.25" x14ac:dyDescent="0.2"/>
    <row r="756" s="7" customFormat="1" ht="14.25" x14ac:dyDescent="0.2"/>
    <row r="757" s="7" customFormat="1" ht="14.25" x14ac:dyDescent="0.2"/>
    <row r="758" s="7" customFormat="1" ht="14.25" x14ac:dyDescent="0.2"/>
    <row r="759" s="7" customFormat="1" ht="14.25" x14ac:dyDescent="0.2"/>
    <row r="760" s="7" customFormat="1" ht="14.25" x14ac:dyDescent="0.2"/>
    <row r="761" s="7" customFormat="1" ht="14.25" x14ac:dyDescent="0.2"/>
    <row r="762" s="7" customFormat="1" ht="14.25" x14ac:dyDescent="0.2"/>
    <row r="763" s="7" customFormat="1" ht="14.25" x14ac:dyDescent="0.2"/>
    <row r="764" s="7" customFormat="1" ht="14.25" x14ac:dyDescent="0.2"/>
    <row r="765" s="7" customFormat="1" ht="14.25" x14ac:dyDescent="0.2"/>
    <row r="766" s="7" customFormat="1" ht="14.25" x14ac:dyDescent="0.2"/>
    <row r="767" s="7" customFormat="1" ht="14.25" x14ac:dyDescent="0.2"/>
    <row r="768" s="7" customFormat="1" ht="14.25" x14ac:dyDescent="0.2"/>
    <row r="769" s="7" customFormat="1" ht="14.25" x14ac:dyDescent="0.2"/>
    <row r="770" s="7" customFormat="1" ht="14.25" x14ac:dyDescent="0.2"/>
    <row r="771" s="7" customFormat="1" ht="14.25" x14ac:dyDescent="0.2"/>
    <row r="772" s="7" customFormat="1" ht="14.25" x14ac:dyDescent="0.2"/>
    <row r="773" s="7" customFormat="1" ht="14.25" x14ac:dyDescent="0.2"/>
    <row r="774" s="7" customFormat="1" ht="14.25" x14ac:dyDescent="0.2"/>
    <row r="775" s="7" customFormat="1" ht="14.25" x14ac:dyDescent="0.2"/>
    <row r="776" s="7" customFormat="1" ht="14.25" x14ac:dyDescent="0.2"/>
    <row r="777" s="7" customFormat="1" ht="14.25" x14ac:dyDescent="0.2"/>
    <row r="778" s="7" customFormat="1" ht="14.25" x14ac:dyDescent="0.2"/>
    <row r="779" s="7" customFormat="1" ht="14.25" x14ac:dyDescent="0.2"/>
    <row r="780" s="7" customFormat="1" ht="14.25" x14ac:dyDescent="0.2"/>
    <row r="781" s="7" customFormat="1" ht="14.25" x14ac:dyDescent="0.2"/>
    <row r="782" s="7" customFormat="1" ht="14.25" x14ac:dyDescent="0.2"/>
    <row r="783" s="7" customFormat="1" ht="14.25" x14ac:dyDescent="0.2"/>
    <row r="784" s="7" customFormat="1" ht="14.25" x14ac:dyDescent="0.2"/>
    <row r="785" s="7" customFormat="1" ht="14.25" x14ac:dyDescent="0.2"/>
    <row r="786" s="7" customFormat="1" ht="14.25" x14ac:dyDescent="0.2"/>
    <row r="787" s="7" customFormat="1" ht="14.25" x14ac:dyDescent="0.2"/>
    <row r="788" s="7" customFormat="1" ht="14.25" x14ac:dyDescent="0.2"/>
    <row r="789" s="7" customFormat="1" ht="14.25" x14ac:dyDescent="0.2"/>
    <row r="790" s="7" customFormat="1" ht="14.25" x14ac:dyDescent="0.2"/>
    <row r="791" s="7" customFormat="1" ht="14.25" x14ac:dyDescent="0.2"/>
    <row r="792" s="7" customFormat="1" ht="14.25" x14ac:dyDescent="0.2"/>
    <row r="793" s="7" customFormat="1" ht="14.25" x14ac:dyDescent="0.2"/>
    <row r="794" s="7" customFormat="1" ht="14.25" x14ac:dyDescent="0.2"/>
    <row r="795" s="7" customFormat="1" ht="14.25" x14ac:dyDescent="0.2"/>
    <row r="796" s="7" customFormat="1" ht="14.25" x14ac:dyDescent="0.2"/>
    <row r="797" s="7" customFormat="1" ht="14.25" x14ac:dyDescent="0.2"/>
    <row r="798" s="7" customFormat="1" ht="14.25" x14ac:dyDescent="0.2"/>
    <row r="799" s="7" customFormat="1" ht="14.25" x14ac:dyDescent="0.2"/>
    <row r="800" s="7" customFormat="1" ht="14.25" x14ac:dyDescent="0.2"/>
    <row r="801" s="7" customFormat="1" ht="14.25" x14ac:dyDescent="0.2"/>
    <row r="802" s="7" customFormat="1" ht="14.25" x14ac:dyDescent="0.2"/>
    <row r="803" s="7" customFormat="1" ht="14.25" x14ac:dyDescent="0.2"/>
    <row r="804" s="7" customFormat="1" ht="14.25" x14ac:dyDescent="0.2"/>
    <row r="805" s="7" customFormat="1" ht="14.25" x14ac:dyDescent="0.2"/>
    <row r="806" s="7" customFormat="1" ht="14.25" x14ac:dyDescent="0.2"/>
    <row r="807" s="7" customFormat="1" ht="14.25" x14ac:dyDescent="0.2"/>
    <row r="808" s="7" customFormat="1" ht="14.25" x14ac:dyDescent="0.2"/>
    <row r="809" s="7" customFormat="1" ht="14.25" x14ac:dyDescent="0.2"/>
    <row r="810" s="7" customFormat="1" ht="14.25" x14ac:dyDescent="0.2"/>
    <row r="811" s="7" customFormat="1" ht="14.25" x14ac:dyDescent="0.2"/>
    <row r="812" s="7" customFormat="1" ht="14.25" x14ac:dyDescent="0.2"/>
    <row r="813" s="7" customFormat="1" ht="14.25" x14ac:dyDescent="0.2"/>
    <row r="814" s="7" customFormat="1" ht="14.25" x14ac:dyDescent="0.2"/>
    <row r="815" s="7" customFormat="1" ht="14.25" x14ac:dyDescent="0.2"/>
    <row r="816" s="7" customFormat="1" ht="14.25" x14ac:dyDescent="0.2"/>
    <row r="817" s="7" customFormat="1" ht="14.25" x14ac:dyDescent="0.2"/>
    <row r="818" s="7" customFormat="1" ht="14.25" x14ac:dyDescent="0.2"/>
    <row r="819" s="7" customFormat="1" ht="14.25" x14ac:dyDescent="0.2"/>
    <row r="820" s="7" customFormat="1" ht="14.25" x14ac:dyDescent="0.2"/>
    <row r="821" s="7" customFormat="1" ht="14.25" x14ac:dyDescent="0.2"/>
    <row r="822" s="7" customFormat="1" ht="14.25" x14ac:dyDescent="0.2"/>
    <row r="823" s="7" customFormat="1" ht="14.25" x14ac:dyDescent="0.2"/>
    <row r="824" s="7" customFormat="1" ht="14.25" x14ac:dyDescent="0.2"/>
    <row r="825" s="7" customFormat="1" ht="14.25" x14ac:dyDescent="0.2"/>
    <row r="826" s="7" customFormat="1" ht="14.25" x14ac:dyDescent="0.2"/>
    <row r="827" s="7" customFormat="1" ht="14.25" x14ac:dyDescent="0.2"/>
    <row r="828" s="7" customFormat="1" ht="14.25" x14ac:dyDescent="0.2"/>
    <row r="829" s="7" customFormat="1" ht="14.25" x14ac:dyDescent="0.2"/>
    <row r="830" s="7" customFormat="1" ht="14.25" x14ac:dyDescent="0.2"/>
    <row r="831" s="7" customFormat="1" ht="14.25" x14ac:dyDescent="0.2"/>
    <row r="832" s="7" customFormat="1" ht="14.25" x14ac:dyDescent="0.2"/>
    <row r="833" s="7" customFormat="1" ht="14.25" x14ac:dyDescent="0.2"/>
    <row r="834" s="7" customFormat="1" ht="14.25" x14ac:dyDescent="0.2"/>
    <row r="835" s="7" customFormat="1" ht="14.25" x14ac:dyDescent="0.2"/>
    <row r="836" s="7" customFormat="1" ht="14.25" x14ac:dyDescent="0.2"/>
    <row r="837" s="7" customFormat="1" ht="14.25" x14ac:dyDescent="0.2"/>
    <row r="838" s="7" customFormat="1" ht="14.25" x14ac:dyDescent="0.2"/>
    <row r="839" s="7" customFormat="1" ht="14.25" x14ac:dyDescent="0.2"/>
    <row r="840" s="7" customFormat="1" ht="14.25" x14ac:dyDescent="0.2"/>
    <row r="841" s="7" customFormat="1" ht="14.25" x14ac:dyDescent="0.2"/>
    <row r="842" s="7" customFormat="1" ht="14.25" x14ac:dyDescent="0.2"/>
    <row r="843" s="7" customFormat="1" ht="14.25" x14ac:dyDescent="0.2"/>
    <row r="844" s="7" customFormat="1" ht="14.25" x14ac:dyDescent="0.2"/>
    <row r="845" s="7" customFormat="1" ht="14.25" x14ac:dyDescent="0.2"/>
    <row r="846" s="7" customFormat="1" ht="14.25" x14ac:dyDescent="0.2"/>
    <row r="847" s="7" customFormat="1" ht="14.25" x14ac:dyDescent="0.2"/>
    <row r="848" s="7" customFormat="1" ht="14.25" x14ac:dyDescent="0.2"/>
    <row r="849" s="7" customFormat="1" ht="14.25" x14ac:dyDescent="0.2"/>
    <row r="850" s="7" customFormat="1" ht="14.25" x14ac:dyDescent="0.2"/>
    <row r="851" s="7" customFormat="1" ht="14.25" x14ac:dyDescent="0.2"/>
    <row r="852" s="7" customFormat="1" ht="14.25" x14ac:dyDescent="0.2"/>
    <row r="853" s="7" customFormat="1" ht="14.25" x14ac:dyDescent="0.2"/>
    <row r="854" s="7" customFormat="1" ht="14.25" x14ac:dyDescent="0.2"/>
    <row r="855" s="7" customFormat="1" ht="14.25" x14ac:dyDescent="0.2"/>
    <row r="856" s="7" customFormat="1" ht="14.25" x14ac:dyDescent="0.2"/>
    <row r="857" s="7" customFormat="1" ht="14.25" x14ac:dyDescent="0.2"/>
    <row r="858" s="7" customFormat="1" ht="14.25" x14ac:dyDescent="0.2"/>
    <row r="859" s="7" customFormat="1" ht="14.25" x14ac:dyDescent="0.2"/>
    <row r="860" s="7" customFormat="1" ht="14.25" x14ac:dyDescent="0.2"/>
    <row r="861" s="7" customFormat="1" ht="14.25" x14ac:dyDescent="0.2"/>
    <row r="862" s="7" customFormat="1" ht="14.25" x14ac:dyDescent="0.2"/>
    <row r="863" s="7" customFormat="1" ht="14.25" x14ac:dyDescent="0.2"/>
    <row r="864" s="7" customFormat="1" ht="14.25" x14ac:dyDescent="0.2"/>
    <row r="865" s="7" customFormat="1" ht="14.25" x14ac:dyDescent="0.2"/>
    <row r="866" s="7" customFormat="1" ht="14.25" x14ac:dyDescent="0.2"/>
    <row r="867" s="7" customFormat="1" ht="14.25" x14ac:dyDescent="0.2"/>
    <row r="868" s="7" customFormat="1" ht="14.25" x14ac:dyDescent="0.2"/>
    <row r="869" s="7" customFormat="1" ht="14.25" x14ac:dyDescent="0.2"/>
    <row r="870" s="7" customFormat="1" ht="14.25" x14ac:dyDescent="0.2"/>
    <row r="871" s="7" customFormat="1" ht="14.25" x14ac:dyDescent="0.2"/>
    <row r="872" s="7" customFormat="1" ht="14.25" x14ac:dyDescent="0.2"/>
    <row r="873" s="7" customFormat="1" ht="14.25" x14ac:dyDescent="0.2"/>
    <row r="874" s="7" customFormat="1" ht="14.25" x14ac:dyDescent="0.2"/>
    <row r="875" s="7" customFormat="1" ht="14.25" x14ac:dyDescent="0.2"/>
    <row r="876" s="7" customFormat="1" ht="14.25" x14ac:dyDescent="0.2"/>
    <row r="877" s="7" customFormat="1" ht="14.25" x14ac:dyDescent="0.2"/>
    <row r="878" s="7" customFormat="1" ht="14.25" x14ac:dyDescent="0.2"/>
    <row r="879" s="7" customFormat="1" ht="14.25" x14ac:dyDescent="0.2"/>
    <row r="880" s="7" customFormat="1" ht="14.25" x14ac:dyDescent="0.2"/>
    <row r="881" s="7" customFormat="1" ht="14.25" x14ac:dyDescent="0.2"/>
    <row r="882" s="7" customFormat="1" ht="14.25" x14ac:dyDescent="0.2"/>
    <row r="883" s="7" customFormat="1" ht="14.25" x14ac:dyDescent="0.2"/>
    <row r="884" s="7" customFormat="1" ht="14.25" x14ac:dyDescent="0.2"/>
    <row r="885" s="7" customFormat="1" ht="14.25" x14ac:dyDescent="0.2"/>
    <row r="886" s="7" customFormat="1" ht="14.25" x14ac:dyDescent="0.2"/>
    <row r="887" s="7" customFormat="1" ht="14.25" x14ac:dyDescent="0.2"/>
    <row r="888" s="7" customFormat="1" ht="14.25" x14ac:dyDescent="0.2"/>
    <row r="889" s="7" customFormat="1" ht="14.25" x14ac:dyDescent="0.2"/>
    <row r="890" s="7" customFormat="1" ht="14.25" x14ac:dyDescent="0.2"/>
    <row r="891" s="7" customFormat="1" ht="14.25" x14ac:dyDescent="0.2"/>
    <row r="892" s="7" customFormat="1" ht="14.25" x14ac:dyDescent="0.2"/>
    <row r="893" s="7" customFormat="1" ht="14.25" x14ac:dyDescent="0.2"/>
    <row r="894" s="7" customFormat="1" ht="14.25" x14ac:dyDescent="0.2"/>
    <row r="895" s="7" customFormat="1" ht="14.25" x14ac:dyDescent="0.2"/>
    <row r="896" s="7" customFormat="1" ht="14.25" x14ac:dyDescent="0.2"/>
    <row r="897" s="7" customFormat="1" ht="14.25" x14ac:dyDescent="0.2"/>
    <row r="898" s="7" customFormat="1" ht="14.25" x14ac:dyDescent="0.2"/>
    <row r="899" s="7" customFormat="1" ht="14.25" x14ac:dyDescent="0.2"/>
    <row r="900" s="7" customFormat="1" ht="14.25" x14ac:dyDescent="0.2"/>
    <row r="901" s="7" customFormat="1" ht="14.25" x14ac:dyDescent="0.2"/>
    <row r="902" s="7" customFormat="1" ht="14.25" x14ac:dyDescent="0.2"/>
    <row r="903" s="7" customFormat="1" ht="14.25" x14ac:dyDescent="0.2"/>
    <row r="904" s="7" customFormat="1" ht="14.25" x14ac:dyDescent="0.2"/>
    <row r="905" s="7" customFormat="1" ht="14.25" x14ac:dyDescent="0.2"/>
    <row r="906" s="7" customFormat="1" ht="14.25" x14ac:dyDescent="0.2"/>
    <row r="907" s="7" customFormat="1" ht="14.25" x14ac:dyDescent="0.2"/>
    <row r="908" s="7" customFormat="1" ht="14.25" x14ac:dyDescent="0.2"/>
    <row r="909" s="7" customFormat="1" ht="14.25" x14ac:dyDescent="0.2"/>
    <row r="910" s="7" customFormat="1" ht="14.25" x14ac:dyDescent="0.2"/>
    <row r="911" s="7" customFormat="1" ht="14.25" x14ac:dyDescent="0.2"/>
    <row r="912" s="7" customFormat="1" ht="14.25" x14ac:dyDescent="0.2"/>
    <row r="913" s="7" customFormat="1" ht="14.25" x14ac:dyDescent="0.2"/>
    <row r="914" s="7" customFormat="1" ht="14.25" x14ac:dyDescent="0.2"/>
    <row r="915" s="7" customFormat="1" ht="14.25" x14ac:dyDescent="0.2"/>
    <row r="916" s="7" customFormat="1" ht="14.25" x14ac:dyDescent="0.2"/>
    <row r="917" s="7" customFormat="1" ht="14.25" x14ac:dyDescent="0.2"/>
    <row r="918" s="7" customFormat="1" ht="14.25" x14ac:dyDescent="0.2"/>
    <row r="919" s="7" customFormat="1" ht="14.25" x14ac:dyDescent="0.2"/>
    <row r="920" s="7" customFormat="1" ht="14.25" x14ac:dyDescent="0.2"/>
    <row r="921" s="7" customFormat="1" ht="14.25" x14ac:dyDescent="0.2"/>
    <row r="922" s="7" customFormat="1" ht="14.25" x14ac:dyDescent="0.2"/>
    <row r="923" s="7" customFormat="1" ht="14.25" x14ac:dyDescent="0.2"/>
    <row r="924" s="7" customFormat="1" ht="14.25" x14ac:dyDescent="0.2"/>
    <row r="925" s="7" customFormat="1" ht="14.25" x14ac:dyDescent="0.2"/>
    <row r="926" s="7" customFormat="1" ht="14.25" x14ac:dyDescent="0.2"/>
    <row r="927" s="7" customFormat="1" ht="14.25" x14ac:dyDescent="0.2"/>
    <row r="928" s="7" customFormat="1" ht="14.25" x14ac:dyDescent="0.2"/>
    <row r="929" s="7" customFormat="1" ht="14.25" x14ac:dyDescent="0.2"/>
    <row r="930" s="7" customFormat="1" ht="14.25" x14ac:dyDescent="0.2"/>
    <row r="931" s="7" customFormat="1" ht="14.25" x14ac:dyDescent="0.2"/>
    <row r="932" s="7" customFormat="1" ht="14.25" x14ac:dyDescent="0.2"/>
    <row r="933" s="7" customFormat="1" ht="14.25" x14ac:dyDescent="0.2"/>
    <row r="934" s="7" customFormat="1" ht="14.25" x14ac:dyDescent="0.2"/>
    <row r="935" s="7" customFormat="1" ht="14.25" x14ac:dyDescent="0.2"/>
    <row r="936" s="7" customFormat="1" ht="14.25" x14ac:dyDescent="0.2"/>
    <row r="937" s="7" customFormat="1" ht="14.25" x14ac:dyDescent="0.2"/>
    <row r="938" s="7" customFormat="1" ht="14.25" x14ac:dyDescent="0.2"/>
    <row r="939" s="7" customFormat="1" ht="14.25" x14ac:dyDescent="0.2"/>
    <row r="940" s="7" customFormat="1" ht="14.25" x14ac:dyDescent="0.2"/>
    <row r="941" s="7" customFormat="1" ht="14.25" x14ac:dyDescent="0.2"/>
    <row r="942" s="7" customFormat="1" ht="14.25" x14ac:dyDescent="0.2"/>
    <row r="943" s="7" customFormat="1" ht="14.25" x14ac:dyDescent="0.2"/>
    <row r="944" s="7" customFormat="1" ht="14.25" x14ac:dyDescent="0.2"/>
    <row r="945" s="7" customFormat="1" ht="14.25" x14ac:dyDescent="0.2"/>
    <row r="946" s="7" customFormat="1" ht="14.25" x14ac:dyDescent="0.2"/>
    <row r="947" s="7" customFormat="1" ht="14.25" x14ac:dyDescent="0.2"/>
    <row r="948" s="7" customFormat="1" ht="14.25" x14ac:dyDescent="0.2"/>
    <row r="949" s="7" customFormat="1" ht="14.25" x14ac:dyDescent="0.2"/>
    <row r="950" s="7" customFormat="1" ht="14.25" x14ac:dyDescent="0.2"/>
    <row r="951" s="7" customFormat="1" ht="14.25" x14ac:dyDescent="0.2"/>
    <row r="952" s="7" customFormat="1" ht="14.25" x14ac:dyDescent="0.2"/>
    <row r="953" s="7" customFormat="1" ht="14.25" x14ac:dyDescent="0.2"/>
    <row r="954" s="7" customFormat="1" ht="14.25" x14ac:dyDescent="0.2"/>
    <row r="955" s="7" customFormat="1" ht="14.25" x14ac:dyDescent="0.2"/>
    <row r="956" s="7" customFormat="1" ht="14.25" x14ac:dyDescent="0.2"/>
    <row r="957" s="7" customFormat="1" ht="14.25" x14ac:dyDescent="0.2"/>
    <row r="958" s="7" customFormat="1" ht="14.25" x14ac:dyDescent="0.2"/>
    <row r="959" s="7" customFormat="1" ht="14.25" x14ac:dyDescent="0.2"/>
    <row r="960" s="7" customFormat="1" ht="14.25" x14ac:dyDescent="0.2"/>
    <row r="961" s="7" customFormat="1" ht="14.25" x14ac:dyDescent="0.2"/>
    <row r="962" s="7" customFormat="1" ht="14.25" x14ac:dyDescent="0.2"/>
    <row r="963" s="7" customFormat="1" ht="14.25" x14ac:dyDescent="0.2"/>
    <row r="964" s="7" customFormat="1" ht="14.25" x14ac:dyDescent="0.2"/>
    <row r="965" s="7" customFormat="1" ht="14.25" x14ac:dyDescent="0.2"/>
    <row r="966" s="7" customFormat="1" ht="14.25" x14ac:dyDescent="0.2"/>
    <row r="967" s="7" customFormat="1" ht="14.25" x14ac:dyDescent="0.2"/>
    <row r="968" s="7" customFormat="1" ht="14.25" x14ac:dyDescent="0.2"/>
    <row r="969" s="7" customFormat="1" ht="14.25" x14ac:dyDescent="0.2"/>
    <row r="970" s="7" customFormat="1" ht="14.25" x14ac:dyDescent="0.2"/>
    <row r="971" s="7" customFormat="1" ht="14.25" x14ac:dyDescent="0.2"/>
    <row r="972" s="7" customFormat="1" ht="14.25" x14ac:dyDescent="0.2"/>
    <row r="973" s="7" customFormat="1" ht="14.25" x14ac:dyDescent="0.2"/>
    <row r="974" s="7" customFormat="1" ht="14.25" x14ac:dyDescent="0.2"/>
    <row r="975" s="7" customFormat="1" ht="14.25" x14ac:dyDescent="0.2"/>
    <row r="976" s="7" customFormat="1" ht="14.25" x14ac:dyDescent="0.2"/>
    <row r="977" s="7" customFormat="1" ht="14.25" x14ac:dyDescent="0.2"/>
    <row r="978" s="7" customFormat="1" ht="14.25" x14ac:dyDescent="0.2"/>
    <row r="979" s="7" customFormat="1" ht="14.25" x14ac:dyDescent="0.2"/>
    <row r="980" s="7" customFormat="1" ht="14.25" x14ac:dyDescent="0.2"/>
    <row r="981" s="7" customFormat="1" ht="14.25" x14ac:dyDescent="0.2"/>
    <row r="982" s="7" customFormat="1" ht="14.25" x14ac:dyDescent="0.2"/>
    <row r="983" s="7" customFormat="1" ht="14.25" x14ac:dyDescent="0.2"/>
    <row r="984" s="7" customFormat="1" ht="14.25" x14ac:dyDescent="0.2"/>
    <row r="985" s="7" customFormat="1" ht="14.25" x14ac:dyDescent="0.2"/>
    <row r="986" s="7" customFormat="1" ht="14.25" x14ac:dyDescent="0.2"/>
    <row r="987" s="7" customFormat="1" ht="14.25" x14ac:dyDescent="0.2"/>
    <row r="988" s="7" customFormat="1" ht="14.25" x14ac:dyDescent="0.2"/>
    <row r="989" s="7" customFormat="1" ht="14.25" x14ac:dyDescent="0.2"/>
    <row r="990" s="7" customFormat="1" ht="14.25" x14ac:dyDescent="0.2"/>
    <row r="991" s="7" customFormat="1" ht="14.25" x14ac:dyDescent="0.2"/>
    <row r="992" s="7" customFormat="1" ht="14.25" x14ac:dyDescent="0.2"/>
    <row r="993" s="7" customFormat="1" ht="14.25" x14ac:dyDescent="0.2"/>
    <row r="994" s="7" customFormat="1" ht="14.25" x14ac:dyDescent="0.2"/>
    <row r="995" s="7" customFormat="1" ht="14.25" x14ac:dyDescent="0.2"/>
    <row r="996" s="7" customFormat="1" ht="14.25" x14ac:dyDescent="0.2"/>
    <row r="997" s="7" customFormat="1" ht="14.25" x14ac:dyDescent="0.2"/>
    <row r="998" s="7" customFormat="1" ht="14.25" x14ac:dyDescent="0.2"/>
    <row r="999" s="7" customFormat="1" ht="14.25" x14ac:dyDescent="0.2"/>
    <row r="1000" s="7" customFormat="1" ht="14.25" x14ac:dyDescent="0.2"/>
    <row r="1001" s="7" customFormat="1" ht="14.25" x14ac:dyDescent="0.2"/>
    <row r="1002" s="7" customFormat="1" ht="14.25" x14ac:dyDescent="0.2"/>
    <row r="1003" s="7" customFormat="1" ht="14.25" x14ac:dyDescent="0.2"/>
    <row r="1004" s="7" customFormat="1" ht="14.25" x14ac:dyDescent="0.2"/>
    <row r="1005" s="7" customFormat="1" ht="14.25" x14ac:dyDescent="0.2"/>
    <row r="1006" s="7" customFormat="1" ht="14.25" x14ac:dyDescent="0.2"/>
    <row r="1007" s="7" customFormat="1" ht="14.25" x14ac:dyDescent="0.2"/>
    <row r="1008" s="7" customFormat="1" ht="14.25" x14ac:dyDescent="0.2"/>
    <row r="1009" s="7" customFormat="1" ht="14.25" x14ac:dyDescent="0.2"/>
    <row r="1010" s="7" customFormat="1" ht="14.25" x14ac:dyDescent="0.2"/>
    <row r="1011" s="7" customFormat="1" ht="14.25" x14ac:dyDescent="0.2"/>
    <row r="1012" s="7" customFormat="1" ht="14.25" x14ac:dyDescent="0.2"/>
    <row r="1013" s="7" customFormat="1" ht="14.25" x14ac:dyDescent="0.2"/>
    <row r="1014" s="7" customFormat="1" ht="14.25" x14ac:dyDescent="0.2"/>
    <row r="1015" s="7" customFormat="1" ht="14.25" x14ac:dyDescent="0.2"/>
    <row r="1016" s="7" customFormat="1" ht="14.25" x14ac:dyDescent="0.2"/>
    <row r="1017" s="7" customFormat="1" ht="14.25" x14ac:dyDescent="0.2"/>
    <row r="1018" s="7" customFormat="1" ht="14.25" x14ac:dyDescent="0.2"/>
    <row r="1019" s="7" customFormat="1" ht="14.25" x14ac:dyDescent="0.2"/>
    <row r="1020" s="7" customFormat="1" ht="14.25" x14ac:dyDescent="0.2"/>
    <row r="1021" s="7" customFormat="1" ht="14.25" x14ac:dyDescent="0.2"/>
    <row r="1022" s="7" customFormat="1" ht="14.25" x14ac:dyDescent="0.2"/>
    <row r="1023" s="7" customFormat="1" ht="14.25" x14ac:dyDescent="0.2"/>
    <row r="1024" s="7" customFormat="1" ht="14.25" x14ac:dyDescent="0.2"/>
    <row r="1025" s="7" customFormat="1" ht="14.25" x14ac:dyDescent="0.2"/>
    <row r="1026" s="7" customFormat="1" ht="14.25" x14ac:dyDescent="0.2"/>
    <row r="1027" s="7" customFormat="1" ht="14.25" x14ac:dyDescent="0.2"/>
    <row r="1028" s="7" customFormat="1" ht="14.25" x14ac:dyDescent="0.2"/>
    <row r="1029" s="7" customFormat="1" ht="14.25" x14ac:dyDescent="0.2"/>
    <row r="1030" s="7" customFormat="1" ht="14.25" x14ac:dyDescent="0.2"/>
    <row r="1031" s="7" customFormat="1" ht="14.25" x14ac:dyDescent="0.2"/>
    <row r="1032" s="7" customFormat="1" ht="14.25" x14ac:dyDescent="0.2"/>
    <row r="1033" s="7" customFormat="1" ht="14.25" x14ac:dyDescent="0.2"/>
    <row r="1034" s="7" customFormat="1" ht="14.25" x14ac:dyDescent="0.2"/>
    <row r="1035" s="7" customFormat="1" ht="14.25" x14ac:dyDescent="0.2"/>
    <row r="1036" s="7" customFormat="1" ht="14.25" x14ac:dyDescent="0.2"/>
    <row r="1037" s="7" customFormat="1" ht="14.25" x14ac:dyDescent="0.2"/>
    <row r="1038" s="7" customFormat="1" ht="14.25" x14ac:dyDescent="0.2"/>
    <row r="1039" s="7" customFormat="1" ht="14.25" x14ac:dyDescent="0.2"/>
    <row r="1040" s="7" customFormat="1" ht="14.25" x14ac:dyDescent="0.2"/>
    <row r="1041" s="7" customFormat="1" ht="14.25" x14ac:dyDescent="0.2"/>
    <row r="1042" s="7" customFormat="1" ht="14.25" x14ac:dyDescent="0.2"/>
    <row r="1043" s="7" customFormat="1" ht="14.25" x14ac:dyDescent="0.2"/>
    <row r="1044" s="7" customFormat="1" ht="14.25" x14ac:dyDescent="0.2"/>
    <row r="1045" s="7" customFormat="1" ht="14.25" x14ac:dyDescent="0.2"/>
    <row r="1046" s="7" customFormat="1" ht="14.25" x14ac:dyDescent="0.2"/>
    <row r="1047" s="7" customFormat="1" ht="14.25" x14ac:dyDescent="0.2"/>
    <row r="1048" s="7" customFormat="1" ht="14.25" x14ac:dyDescent="0.2"/>
    <row r="1049" s="7" customFormat="1" ht="14.25" x14ac:dyDescent="0.2"/>
    <row r="1050" s="7" customFormat="1" ht="14.25" x14ac:dyDescent="0.2"/>
    <row r="1051" s="7" customFormat="1" ht="14.25" x14ac:dyDescent="0.2"/>
    <row r="1052" s="7" customFormat="1" ht="14.25" x14ac:dyDescent="0.2"/>
    <row r="1053" s="7" customFormat="1" ht="14.25" x14ac:dyDescent="0.2"/>
    <row r="1054" s="7" customFormat="1" ht="14.25" x14ac:dyDescent="0.2"/>
    <row r="1055" s="7" customFormat="1" ht="14.25" x14ac:dyDescent="0.2"/>
    <row r="1056" s="7" customFormat="1" ht="14.25" x14ac:dyDescent="0.2"/>
    <row r="1057" s="7" customFormat="1" ht="14.25" x14ac:dyDescent="0.2"/>
    <row r="1058" s="7" customFormat="1" ht="14.25" x14ac:dyDescent="0.2"/>
    <row r="1059" s="7" customFormat="1" ht="14.25" x14ac:dyDescent="0.2"/>
    <row r="1060" s="7" customFormat="1" ht="14.25" x14ac:dyDescent="0.2"/>
    <row r="1061" s="7" customFormat="1" ht="14.25" x14ac:dyDescent="0.2"/>
    <row r="1062" s="7" customFormat="1" ht="14.25" x14ac:dyDescent="0.2"/>
    <row r="1063" s="7" customFormat="1" ht="14.25" x14ac:dyDescent="0.2"/>
    <row r="1064" s="7" customFormat="1" ht="14.25" x14ac:dyDescent="0.2"/>
    <row r="1065" s="7" customFormat="1" ht="14.25" x14ac:dyDescent="0.2"/>
    <row r="1066" s="7" customFormat="1" ht="14.25" x14ac:dyDescent="0.2"/>
    <row r="1067" s="7" customFormat="1" ht="14.25" x14ac:dyDescent="0.2"/>
    <row r="1068" s="7" customFormat="1" ht="14.25" x14ac:dyDescent="0.2"/>
    <row r="1069" s="7" customFormat="1" ht="14.25" x14ac:dyDescent="0.2"/>
    <row r="1070" s="7" customFormat="1" ht="14.25" x14ac:dyDescent="0.2"/>
    <row r="1071" s="7" customFormat="1" ht="14.25" x14ac:dyDescent="0.2"/>
    <row r="1072" s="7" customFormat="1" ht="14.25" x14ac:dyDescent="0.2"/>
    <row r="1073" s="7" customFormat="1" ht="14.25" x14ac:dyDescent="0.2"/>
    <row r="1074" s="7" customFormat="1" ht="14.25" x14ac:dyDescent="0.2"/>
    <row r="1075" s="7" customFormat="1" ht="14.25" x14ac:dyDescent="0.2"/>
    <row r="1076" s="7" customFormat="1" ht="14.25" x14ac:dyDescent="0.2"/>
    <row r="1077" s="7" customFormat="1" ht="14.25" x14ac:dyDescent="0.2"/>
    <row r="1078" s="7" customFormat="1" ht="14.25" x14ac:dyDescent="0.2"/>
    <row r="1079" s="7" customFormat="1" ht="14.25" x14ac:dyDescent="0.2"/>
    <row r="1080" s="7" customFormat="1" ht="14.25" x14ac:dyDescent="0.2"/>
    <row r="1081" s="7" customFormat="1" ht="14.25" x14ac:dyDescent="0.2"/>
    <row r="1082" s="7" customFormat="1" ht="14.25" x14ac:dyDescent="0.2"/>
    <row r="1083" s="7" customFormat="1" ht="14.25" x14ac:dyDescent="0.2"/>
    <row r="1084" s="7" customFormat="1" ht="14.25" x14ac:dyDescent="0.2"/>
    <row r="1085" s="7" customFormat="1" ht="14.25" x14ac:dyDescent="0.2"/>
    <row r="1086" s="7" customFormat="1" ht="14.25" x14ac:dyDescent="0.2"/>
    <row r="1087" s="7" customFormat="1" ht="14.25" x14ac:dyDescent="0.2"/>
    <row r="1088" s="7" customFormat="1" ht="14.25" x14ac:dyDescent="0.2"/>
    <row r="1089" s="7" customFormat="1" ht="14.25" x14ac:dyDescent="0.2"/>
    <row r="1090" s="7" customFormat="1" ht="14.25" x14ac:dyDescent="0.2"/>
    <row r="1091" s="7" customFormat="1" ht="14.25" x14ac:dyDescent="0.2"/>
    <row r="1092" s="7" customFormat="1" ht="14.25" x14ac:dyDescent="0.2"/>
    <row r="1093" s="7" customFormat="1" ht="14.25" x14ac:dyDescent="0.2"/>
    <row r="1094" s="7" customFormat="1" ht="14.25" x14ac:dyDescent="0.2"/>
    <row r="1095" s="7" customFormat="1" ht="14.25" x14ac:dyDescent="0.2"/>
    <row r="1096" s="7" customFormat="1" ht="14.25" x14ac:dyDescent="0.2"/>
    <row r="1097" s="7" customFormat="1" ht="14.25" x14ac:dyDescent="0.2"/>
    <row r="1098" s="7" customFormat="1" ht="14.25" x14ac:dyDescent="0.2"/>
    <row r="1099" s="7" customFormat="1" ht="14.25" x14ac:dyDescent="0.2"/>
    <row r="1100" s="7" customFormat="1" ht="14.25" x14ac:dyDescent="0.2"/>
    <row r="1101" s="7" customFormat="1" ht="14.25" x14ac:dyDescent="0.2"/>
    <row r="1102" s="7" customFormat="1" ht="14.25" x14ac:dyDescent="0.2"/>
    <row r="1103" s="7" customFormat="1" ht="14.25" x14ac:dyDescent="0.2"/>
    <row r="1104" s="7" customFormat="1" ht="14.25" x14ac:dyDescent="0.2"/>
    <row r="1105" s="7" customFormat="1" ht="14.25" x14ac:dyDescent="0.2"/>
    <row r="1106" s="7" customFormat="1" ht="14.25" x14ac:dyDescent="0.2"/>
    <row r="1107" s="7" customFormat="1" ht="14.25" x14ac:dyDescent="0.2"/>
    <row r="1108" s="7" customFormat="1" ht="14.25" x14ac:dyDescent="0.2"/>
    <row r="1109" s="7" customFormat="1" ht="14.25" x14ac:dyDescent="0.2"/>
    <row r="1110" s="7" customFormat="1" ht="14.25" x14ac:dyDescent="0.2"/>
    <row r="1111" s="7" customFormat="1" ht="14.25" x14ac:dyDescent="0.2"/>
    <row r="1112" s="7" customFormat="1" ht="14.25" x14ac:dyDescent="0.2"/>
    <row r="1113" s="7" customFormat="1" ht="14.25" x14ac:dyDescent="0.2"/>
    <row r="1114" s="7" customFormat="1" ht="14.25" x14ac:dyDescent="0.2"/>
    <row r="1115" s="7" customFormat="1" ht="14.25" x14ac:dyDescent="0.2"/>
    <row r="1116" s="7" customFormat="1" ht="14.25" x14ac:dyDescent="0.2"/>
    <row r="1117" s="7" customFormat="1" ht="14.25" x14ac:dyDescent="0.2"/>
    <row r="1118" s="7" customFormat="1" ht="14.25" x14ac:dyDescent="0.2"/>
    <row r="1119" s="7" customFormat="1" ht="14.25" x14ac:dyDescent="0.2"/>
    <row r="1120" s="7" customFormat="1" ht="14.25" x14ac:dyDescent="0.2"/>
    <row r="1121" s="7" customFormat="1" ht="14.25" x14ac:dyDescent="0.2"/>
    <row r="1122" s="7" customFormat="1" ht="14.25" x14ac:dyDescent="0.2"/>
    <row r="1123" s="7" customFormat="1" ht="14.25" x14ac:dyDescent="0.2"/>
    <row r="1124" s="7" customFormat="1" ht="14.25" x14ac:dyDescent="0.2"/>
    <row r="1125" s="7" customFormat="1" ht="14.25" x14ac:dyDescent="0.2"/>
    <row r="1126" s="7" customFormat="1" ht="14.25" x14ac:dyDescent="0.2"/>
    <row r="1127" s="7" customFormat="1" ht="14.25" x14ac:dyDescent="0.2"/>
    <row r="1128" s="7" customFormat="1" ht="14.25" x14ac:dyDescent="0.2"/>
    <row r="1129" s="7" customFormat="1" ht="14.25" x14ac:dyDescent="0.2"/>
    <row r="1130" s="7" customFormat="1" ht="14.25" x14ac:dyDescent="0.2"/>
    <row r="1131" s="7" customFormat="1" ht="14.25" x14ac:dyDescent="0.2"/>
    <row r="1132" s="7" customFormat="1" ht="14.25" x14ac:dyDescent="0.2"/>
    <row r="1133" s="7" customFormat="1" ht="14.25" x14ac:dyDescent="0.2"/>
    <row r="1134" s="7" customFormat="1" ht="14.25" x14ac:dyDescent="0.2"/>
    <row r="1135" s="7" customFormat="1" ht="14.25" x14ac:dyDescent="0.2"/>
    <row r="1136" s="7" customFormat="1" ht="14.25" x14ac:dyDescent="0.2"/>
    <row r="1137" s="7" customFormat="1" ht="14.25" x14ac:dyDescent="0.2"/>
    <row r="1138" s="7" customFormat="1" ht="14.25" x14ac:dyDescent="0.2"/>
    <row r="1139" s="7" customFormat="1" ht="14.25" x14ac:dyDescent="0.2"/>
    <row r="1140" s="7" customFormat="1" ht="14.25" x14ac:dyDescent="0.2"/>
    <row r="1141" s="7" customFormat="1" ht="14.25" x14ac:dyDescent="0.2"/>
    <row r="1142" s="7" customFormat="1" ht="14.25" x14ac:dyDescent="0.2"/>
    <row r="1143" s="7" customFormat="1" ht="14.25" x14ac:dyDescent="0.2"/>
    <row r="1144" s="7" customFormat="1" ht="14.25" x14ac:dyDescent="0.2"/>
    <row r="1145" s="7" customFormat="1" ht="14.25" x14ac:dyDescent="0.2"/>
    <row r="1146" s="7" customFormat="1" ht="14.25" x14ac:dyDescent="0.2"/>
    <row r="1147" s="7" customFormat="1" ht="14.25" x14ac:dyDescent="0.2"/>
    <row r="1148" s="7" customFormat="1" ht="14.25" x14ac:dyDescent="0.2"/>
    <row r="1149" s="7" customFormat="1" ht="14.25" x14ac:dyDescent="0.2"/>
    <row r="1150" s="7" customFormat="1" ht="14.25" x14ac:dyDescent="0.2"/>
    <row r="1151" s="7" customFormat="1" ht="14.25" x14ac:dyDescent="0.2"/>
    <row r="1152" s="7" customFormat="1" ht="14.25" x14ac:dyDescent="0.2"/>
    <row r="1153" s="7" customFormat="1" ht="14.25" x14ac:dyDescent="0.2"/>
    <row r="1154" s="7" customFormat="1" ht="14.25" x14ac:dyDescent="0.2"/>
    <row r="1155" s="7" customFormat="1" ht="14.25" x14ac:dyDescent="0.2"/>
    <row r="1156" s="7" customFormat="1" ht="14.25" x14ac:dyDescent="0.2"/>
    <row r="1157" s="7" customFormat="1" ht="14.25" x14ac:dyDescent="0.2"/>
    <row r="1158" s="7" customFormat="1" ht="14.25" x14ac:dyDescent="0.2"/>
    <row r="1159" s="7" customFormat="1" ht="14.25" x14ac:dyDescent="0.2"/>
    <row r="1160" s="7" customFormat="1" ht="14.25" x14ac:dyDescent="0.2"/>
    <row r="1161" s="7" customFormat="1" ht="14.25" x14ac:dyDescent="0.2"/>
    <row r="1162" s="7" customFormat="1" ht="14.25" x14ac:dyDescent="0.2"/>
    <row r="1163" s="7" customFormat="1" ht="14.25" x14ac:dyDescent="0.2"/>
    <row r="1164" s="7" customFormat="1" ht="14.25" x14ac:dyDescent="0.2"/>
    <row r="1165" s="7" customFormat="1" ht="14.25" x14ac:dyDescent="0.2"/>
    <row r="1166" s="7" customFormat="1" ht="14.25" x14ac:dyDescent="0.2"/>
    <row r="1167" s="7" customFormat="1" ht="14.25" x14ac:dyDescent="0.2"/>
    <row r="1168" s="7" customFormat="1" ht="14.25" x14ac:dyDescent="0.2"/>
    <row r="1169" s="7" customFormat="1" ht="14.25" x14ac:dyDescent="0.2"/>
    <row r="1170" s="7" customFormat="1" ht="14.25" x14ac:dyDescent="0.2"/>
    <row r="1171" s="7" customFormat="1" ht="14.25" x14ac:dyDescent="0.2"/>
    <row r="1172" s="7" customFormat="1" ht="14.25" x14ac:dyDescent="0.2"/>
    <row r="1173" s="7" customFormat="1" ht="14.25" x14ac:dyDescent="0.2"/>
    <row r="1174" s="7" customFormat="1" ht="14.25" x14ac:dyDescent="0.2"/>
    <row r="1175" s="7" customFormat="1" ht="14.25" x14ac:dyDescent="0.2"/>
    <row r="1176" s="7" customFormat="1" ht="14.25" x14ac:dyDescent="0.2"/>
    <row r="1177" s="7" customFormat="1" ht="14.25" x14ac:dyDescent="0.2"/>
    <row r="1178" s="7" customFormat="1" ht="14.25" x14ac:dyDescent="0.2"/>
    <row r="1179" s="7" customFormat="1" ht="14.25" x14ac:dyDescent="0.2"/>
    <row r="1180" s="7" customFormat="1" ht="14.25" x14ac:dyDescent="0.2"/>
    <row r="1181" s="7" customFormat="1" ht="14.25" x14ac:dyDescent="0.2"/>
    <row r="1182" s="7" customFormat="1" ht="14.25" x14ac:dyDescent="0.2"/>
    <row r="1183" s="7" customFormat="1" ht="14.25" x14ac:dyDescent="0.2"/>
    <row r="1184" s="7" customFormat="1" ht="14.25" x14ac:dyDescent="0.2"/>
    <row r="1185" s="7" customFormat="1" ht="14.25" x14ac:dyDescent="0.2"/>
    <row r="1186" s="7" customFormat="1" ht="14.25" x14ac:dyDescent="0.2"/>
    <row r="1187" s="7" customFormat="1" ht="14.25" x14ac:dyDescent="0.2"/>
    <row r="1188" s="7" customFormat="1" ht="14.25" x14ac:dyDescent="0.2"/>
    <row r="1189" s="7" customFormat="1" ht="14.25" x14ac:dyDescent="0.2"/>
    <row r="1190" s="7" customFormat="1" ht="14.25" x14ac:dyDescent="0.2"/>
    <row r="1191" s="7" customFormat="1" ht="14.25" x14ac:dyDescent="0.2"/>
    <row r="1192" s="7" customFormat="1" ht="14.25" x14ac:dyDescent="0.2"/>
    <row r="1193" s="7" customFormat="1" ht="14.25" x14ac:dyDescent="0.2"/>
    <row r="1194" s="7" customFormat="1" ht="14.25" x14ac:dyDescent="0.2"/>
    <row r="1195" s="7" customFormat="1" ht="14.25" x14ac:dyDescent="0.2"/>
    <row r="1196" s="7" customFormat="1" ht="14.25" x14ac:dyDescent="0.2"/>
    <row r="1197" s="7" customFormat="1" ht="14.25" x14ac:dyDescent="0.2"/>
    <row r="1198" s="7" customFormat="1" ht="14.25" x14ac:dyDescent="0.2"/>
    <row r="1199" s="7" customFormat="1" ht="14.25" x14ac:dyDescent="0.2"/>
    <row r="1200" s="7" customFormat="1" ht="14.25" x14ac:dyDescent="0.2"/>
    <row r="1201" s="7" customFormat="1" ht="14.25" x14ac:dyDescent="0.2"/>
    <row r="1202" s="7" customFormat="1" ht="14.25" x14ac:dyDescent="0.2"/>
    <row r="1203" s="7" customFormat="1" ht="14.25" x14ac:dyDescent="0.2"/>
    <row r="1204" s="7" customFormat="1" ht="14.25" x14ac:dyDescent="0.2"/>
    <row r="1205" s="7" customFormat="1" ht="14.25" x14ac:dyDescent="0.2"/>
    <row r="1206" s="7" customFormat="1" ht="14.25" x14ac:dyDescent="0.2"/>
    <row r="1207" s="7" customFormat="1" ht="14.25" x14ac:dyDescent="0.2"/>
    <row r="1208" s="7" customFormat="1" ht="14.25" x14ac:dyDescent="0.2"/>
    <row r="1209" s="7" customFormat="1" ht="14.25" x14ac:dyDescent="0.2"/>
    <row r="1210" s="7" customFormat="1" ht="14.25" x14ac:dyDescent="0.2"/>
    <row r="1211" s="7" customFormat="1" ht="14.25" x14ac:dyDescent="0.2"/>
    <row r="1212" s="7" customFormat="1" ht="14.25" x14ac:dyDescent="0.2"/>
    <row r="1213" s="7" customFormat="1" ht="14.25" x14ac:dyDescent="0.2"/>
    <row r="1214" s="7" customFormat="1" ht="14.25" x14ac:dyDescent="0.2"/>
    <row r="1215" s="7" customFormat="1" ht="14.25" x14ac:dyDescent="0.2"/>
    <row r="1216" s="7" customFormat="1" ht="14.25" x14ac:dyDescent="0.2"/>
    <row r="1217" s="7" customFormat="1" ht="14.25" x14ac:dyDescent="0.2"/>
    <row r="1218" s="7" customFormat="1" ht="14.25" x14ac:dyDescent="0.2"/>
    <row r="1219" s="7" customFormat="1" ht="14.25" x14ac:dyDescent="0.2"/>
    <row r="1220" s="7" customFormat="1" ht="14.25" x14ac:dyDescent="0.2"/>
    <row r="1221" s="7" customFormat="1" ht="14.25" x14ac:dyDescent="0.2"/>
    <row r="1222" s="7" customFormat="1" ht="14.25" x14ac:dyDescent="0.2"/>
    <row r="1223" s="7" customFormat="1" ht="14.25" x14ac:dyDescent="0.2"/>
    <row r="1224" s="7" customFormat="1" ht="14.25" x14ac:dyDescent="0.2"/>
    <row r="1225" s="7" customFormat="1" ht="14.25" x14ac:dyDescent="0.2"/>
    <row r="1226" s="7" customFormat="1" ht="14.25" x14ac:dyDescent="0.2"/>
    <row r="1227" s="7" customFormat="1" ht="14.25" x14ac:dyDescent="0.2"/>
    <row r="1228" s="7" customFormat="1" ht="14.25" x14ac:dyDescent="0.2"/>
    <row r="1229" s="7" customFormat="1" ht="14.25" x14ac:dyDescent="0.2"/>
    <row r="1230" s="7" customFormat="1" ht="14.25" x14ac:dyDescent="0.2"/>
    <row r="1231" s="7" customFormat="1" ht="14.25" x14ac:dyDescent="0.2"/>
    <row r="1232" s="7" customFormat="1" ht="14.25" x14ac:dyDescent="0.2"/>
    <row r="1233" s="7" customFormat="1" ht="14.25" x14ac:dyDescent="0.2"/>
    <row r="1234" s="7" customFormat="1" ht="14.25" x14ac:dyDescent="0.2"/>
    <row r="1235" s="7" customFormat="1" ht="14.25" x14ac:dyDescent="0.2"/>
    <row r="1236" s="7" customFormat="1" ht="14.25" x14ac:dyDescent="0.2"/>
    <row r="1237" s="7" customFormat="1" ht="14.25" x14ac:dyDescent="0.2"/>
    <row r="1238" s="7" customFormat="1" ht="14.25" x14ac:dyDescent="0.2"/>
    <row r="1239" s="7" customFormat="1" ht="14.25" x14ac:dyDescent="0.2"/>
    <row r="1240" s="7" customFormat="1" ht="14.25" x14ac:dyDescent="0.2"/>
    <row r="1241" s="7" customFormat="1" ht="14.25" x14ac:dyDescent="0.2"/>
    <row r="1242" s="7" customFormat="1" ht="14.25" x14ac:dyDescent="0.2"/>
    <row r="1243" s="7" customFormat="1" ht="14.25" x14ac:dyDescent="0.2"/>
    <row r="1244" s="7" customFormat="1" ht="14.25" x14ac:dyDescent="0.2"/>
    <row r="1245" s="7" customFormat="1" ht="14.25" x14ac:dyDescent="0.2"/>
    <row r="1246" s="7" customFormat="1" ht="14.25" x14ac:dyDescent="0.2"/>
    <row r="1247" s="7" customFormat="1" ht="14.25" x14ac:dyDescent="0.2"/>
    <row r="1248" s="7" customFormat="1" ht="14.25" x14ac:dyDescent="0.2"/>
    <row r="1249" s="7" customFormat="1" ht="14.25" x14ac:dyDescent="0.2"/>
    <row r="1250" s="7" customFormat="1" ht="14.25" x14ac:dyDescent="0.2"/>
    <row r="1251" s="7" customFormat="1" ht="14.25" x14ac:dyDescent="0.2"/>
    <row r="1252" s="7" customFormat="1" ht="14.25" x14ac:dyDescent="0.2"/>
    <row r="1253" s="7" customFormat="1" ht="14.25" x14ac:dyDescent="0.2"/>
    <row r="1254" s="7" customFormat="1" ht="14.25" x14ac:dyDescent="0.2"/>
    <row r="1255" s="7" customFormat="1" ht="14.25" x14ac:dyDescent="0.2"/>
    <row r="1256" s="7" customFormat="1" ht="14.25" x14ac:dyDescent="0.2"/>
    <row r="1257" s="7" customFormat="1" ht="14.25" x14ac:dyDescent="0.2"/>
    <row r="1258" s="7" customFormat="1" ht="14.25" x14ac:dyDescent="0.2"/>
    <row r="1259" s="7" customFormat="1" ht="14.25" x14ac:dyDescent="0.2"/>
    <row r="1260" s="7" customFormat="1" ht="14.25" x14ac:dyDescent="0.2"/>
    <row r="1261" s="7" customFormat="1" ht="14.25" x14ac:dyDescent="0.2"/>
    <row r="1262" s="7" customFormat="1" ht="14.25" x14ac:dyDescent="0.2"/>
    <row r="1263" s="7" customFormat="1" ht="14.25" x14ac:dyDescent="0.2"/>
    <row r="1264" s="7" customFormat="1" ht="14.25" x14ac:dyDescent="0.2"/>
    <row r="1265" s="7" customFormat="1" ht="14.25" x14ac:dyDescent="0.2"/>
    <row r="1266" s="7" customFormat="1" ht="14.25" x14ac:dyDescent="0.2"/>
    <row r="1267" s="7" customFormat="1" ht="14.25" x14ac:dyDescent="0.2"/>
    <row r="1268" s="7" customFormat="1" ht="14.25" x14ac:dyDescent="0.2"/>
    <row r="1269" s="7" customFormat="1" ht="14.25" x14ac:dyDescent="0.2"/>
    <row r="1270" s="7" customFormat="1" ht="14.25" x14ac:dyDescent="0.2"/>
    <row r="1271" s="7" customFormat="1" ht="14.25" x14ac:dyDescent="0.2"/>
    <row r="1272" s="7" customFormat="1" ht="14.25" x14ac:dyDescent="0.2"/>
    <row r="1273" s="7" customFormat="1" ht="14.25" x14ac:dyDescent="0.2"/>
    <row r="1274" s="7" customFormat="1" ht="14.25" x14ac:dyDescent="0.2"/>
    <row r="1275" s="7" customFormat="1" ht="14.25" x14ac:dyDescent="0.2"/>
    <row r="1276" s="7" customFormat="1" ht="14.25" x14ac:dyDescent="0.2"/>
    <row r="1277" s="7" customFormat="1" ht="14.25" x14ac:dyDescent="0.2"/>
    <row r="1278" s="7" customFormat="1" ht="14.25" x14ac:dyDescent="0.2"/>
    <row r="1279" s="7" customFormat="1" ht="14.25" x14ac:dyDescent="0.2"/>
    <row r="1280" s="7" customFormat="1" ht="14.25" x14ac:dyDescent="0.2"/>
    <row r="1281" s="7" customFormat="1" ht="14.25" x14ac:dyDescent="0.2"/>
    <row r="1282" s="7" customFormat="1" ht="14.25" x14ac:dyDescent="0.2"/>
    <row r="1283" s="7" customFormat="1" ht="14.25" x14ac:dyDescent="0.2"/>
    <row r="1284" s="7" customFormat="1" ht="14.25" x14ac:dyDescent="0.2"/>
    <row r="1285" s="7" customFormat="1" ht="14.25" x14ac:dyDescent="0.2"/>
    <row r="1286" s="7" customFormat="1" ht="14.25" x14ac:dyDescent="0.2"/>
    <row r="1287" s="7" customFormat="1" ht="14.25" x14ac:dyDescent="0.2"/>
    <row r="1288" s="7" customFormat="1" ht="14.25" x14ac:dyDescent="0.2"/>
    <row r="1289" s="7" customFormat="1" ht="14.25" x14ac:dyDescent="0.2"/>
    <row r="1290" s="7" customFormat="1" ht="14.25" x14ac:dyDescent="0.2"/>
    <row r="1291" s="7" customFormat="1" ht="14.25" x14ac:dyDescent="0.2"/>
    <row r="1292" s="7" customFormat="1" ht="14.25" x14ac:dyDescent="0.2"/>
    <row r="1293" s="7" customFormat="1" ht="14.25" x14ac:dyDescent="0.2"/>
    <row r="1294" s="7" customFormat="1" ht="14.25" x14ac:dyDescent="0.2"/>
    <row r="1295" s="7" customFormat="1" ht="14.25" x14ac:dyDescent="0.2"/>
    <row r="1296" s="7" customFormat="1" ht="14.25" x14ac:dyDescent="0.2"/>
    <row r="1297" s="7" customFormat="1" ht="14.25" x14ac:dyDescent="0.2"/>
    <row r="1298" s="7" customFormat="1" ht="14.25" x14ac:dyDescent="0.2"/>
    <row r="1299" s="7" customFormat="1" ht="14.25" x14ac:dyDescent="0.2"/>
    <row r="1300" s="7" customFormat="1" ht="14.25" x14ac:dyDescent="0.2"/>
    <row r="1301" s="7" customFormat="1" ht="14.25" x14ac:dyDescent="0.2"/>
    <row r="1302" s="7" customFormat="1" ht="14.25" x14ac:dyDescent="0.2"/>
    <row r="1303" s="7" customFormat="1" ht="14.25" x14ac:dyDescent="0.2"/>
    <row r="1304" s="7" customFormat="1" ht="14.25" x14ac:dyDescent="0.2"/>
    <row r="1305" s="7" customFormat="1" ht="14.25" x14ac:dyDescent="0.2"/>
    <row r="1306" s="7" customFormat="1" ht="14.25" x14ac:dyDescent="0.2"/>
    <row r="1307" s="7" customFormat="1" ht="14.25" x14ac:dyDescent="0.2"/>
    <row r="1308" s="7" customFormat="1" ht="14.25" x14ac:dyDescent="0.2"/>
    <row r="1309" s="7" customFormat="1" ht="14.25" x14ac:dyDescent="0.2"/>
    <row r="1310" s="7" customFormat="1" ht="14.25" x14ac:dyDescent="0.2"/>
    <row r="1311" s="7" customFormat="1" ht="14.25" x14ac:dyDescent="0.2"/>
    <row r="1312" s="7" customFormat="1" ht="14.25" x14ac:dyDescent="0.2"/>
    <row r="1313" s="7" customFormat="1" ht="14.25" x14ac:dyDescent="0.2"/>
    <row r="1314" s="7" customFormat="1" ht="14.25" x14ac:dyDescent="0.2"/>
    <row r="1315" s="7" customFormat="1" ht="14.25" x14ac:dyDescent="0.2"/>
    <row r="1316" s="7" customFormat="1" ht="14.25" x14ac:dyDescent="0.2"/>
    <row r="1317" s="7" customFormat="1" ht="14.25" x14ac:dyDescent="0.2"/>
    <row r="1318" s="7" customFormat="1" ht="14.25" x14ac:dyDescent="0.2"/>
    <row r="1319" s="7" customFormat="1" ht="14.25" x14ac:dyDescent="0.2"/>
    <row r="1320" s="7" customFormat="1" ht="14.25" x14ac:dyDescent="0.2"/>
    <row r="1321" s="7" customFormat="1" ht="14.25" x14ac:dyDescent="0.2"/>
    <row r="1322" s="7" customFormat="1" ht="14.25" x14ac:dyDescent="0.2"/>
    <row r="1323" s="7" customFormat="1" ht="14.25" x14ac:dyDescent="0.2"/>
    <row r="1324" s="7" customFormat="1" ht="14.25" x14ac:dyDescent="0.2"/>
    <row r="1325" s="7" customFormat="1" ht="14.25" x14ac:dyDescent="0.2"/>
    <row r="1326" s="7" customFormat="1" ht="14.25" x14ac:dyDescent="0.2"/>
    <row r="1327" s="7" customFormat="1" ht="14.25" x14ac:dyDescent="0.2"/>
    <row r="1328" s="7" customFormat="1" ht="14.25" x14ac:dyDescent="0.2"/>
    <row r="1329" s="7" customFormat="1" ht="14.25" x14ac:dyDescent="0.2"/>
    <row r="1330" s="7" customFormat="1" ht="14.25" x14ac:dyDescent="0.2"/>
    <row r="1331" s="7" customFormat="1" ht="14.25" x14ac:dyDescent="0.2"/>
    <row r="1332" s="7" customFormat="1" ht="14.25" x14ac:dyDescent="0.2"/>
    <row r="1333" s="7" customFormat="1" ht="14.25" x14ac:dyDescent="0.2"/>
    <row r="1334" s="7" customFormat="1" ht="14.25" x14ac:dyDescent="0.2"/>
    <row r="1335" s="7" customFormat="1" ht="14.25" x14ac:dyDescent="0.2"/>
    <row r="1336" s="7" customFormat="1" ht="14.25" x14ac:dyDescent="0.2"/>
    <row r="1337" s="7" customFormat="1" ht="14.25" x14ac:dyDescent="0.2"/>
    <row r="1338" s="7" customFormat="1" ht="14.25" x14ac:dyDescent="0.2"/>
    <row r="1339" s="7" customFormat="1" ht="14.25" x14ac:dyDescent="0.2"/>
    <row r="1340" s="7" customFormat="1" ht="14.25" x14ac:dyDescent="0.2"/>
    <row r="1341" s="7" customFormat="1" ht="14.25" x14ac:dyDescent="0.2"/>
    <row r="1342" s="7" customFormat="1" ht="14.25" x14ac:dyDescent="0.2"/>
    <row r="1343" s="7" customFormat="1" ht="14.25" x14ac:dyDescent="0.2"/>
    <row r="1344" s="7" customFormat="1" ht="14.25" x14ac:dyDescent="0.2"/>
    <row r="1345" s="7" customFormat="1" ht="14.25" x14ac:dyDescent="0.2"/>
    <row r="1346" s="7" customFormat="1" ht="14.25" x14ac:dyDescent="0.2"/>
    <row r="1347" s="7" customFormat="1" ht="14.25" x14ac:dyDescent="0.2"/>
    <row r="1348" s="7" customFormat="1" ht="14.25" x14ac:dyDescent="0.2"/>
    <row r="1349" s="7" customFormat="1" ht="14.25" x14ac:dyDescent="0.2"/>
    <row r="1350" s="7" customFormat="1" ht="14.25" x14ac:dyDescent="0.2"/>
    <row r="1351" s="7" customFormat="1" ht="14.25" x14ac:dyDescent="0.2"/>
    <row r="1352" s="7" customFormat="1" ht="14.25" x14ac:dyDescent="0.2"/>
    <row r="1353" s="7" customFormat="1" ht="14.25" x14ac:dyDescent="0.2"/>
    <row r="1354" s="7" customFormat="1" ht="14.25" x14ac:dyDescent="0.2"/>
    <row r="1355" s="7" customFormat="1" ht="14.25" x14ac:dyDescent="0.2"/>
    <row r="1356" s="7" customFormat="1" ht="14.25" x14ac:dyDescent="0.2"/>
    <row r="1357" s="7" customFormat="1" ht="14.25" x14ac:dyDescent="0.2"/>
    <row r="1358" s="7" customFormat="1" ht="14.25" x14ac:dyDescent="0.2"/>
    <row r="1359" s="7" customFormat="1" ht="14.25" x14ac:dyDescent="0.2"/>
    <row r="1360" s="7" customFormat="1" ht="14.25" x14ac:dyDescent="0.2"/>
    <row r="1361" s="7" customFormat="1" ht="14.25" x14ac:dyDescent="0.2"/>
    <row r="1362" s="7" customFormat="1" ht="14.25" x14ac:dyDescent="0.2"/>
    <row r="1363" s="7" customFormat="1" ht="14.25" x14ac:dyDescent="0.2"/>
    <row r="1364" s="7" customFormat="1" ht="14.25" x14ac:dyDescent="0.2"/>
    <row r="1365" s="7" customFormat="1" ht="14.25" x14ac:dyDescent="0.2"/>
    <row r="1366" s="7" customFormat="1" ht="14.25" x14ac:dyDescent="0.2"/>
    <row r="1367" s="7" customFormat="1" ht="14.25" x14ac:dyDescent="0.2"/>
    <row r="1368" s="7" customFormat="1" ht="14.25" x14ac:dyDescent="0.2"/>
    <row r="1369" s="7" customFormat="1" ht="14.25" x14ac:dyDescent="0.2"/>
    <row r="1370" s="7" customFormat="1" ht="14.25" x14ac:dyDescent="0.2"/>
    <row r="1371" s="7" customFormat="1" ht="14.25" x14ac:dyDescent="0.2"/>
    <row r="1372" s="7" customFormat="1" ht="14.25" x14ac:dyDescent="0.2"/>
    <row r="1373" s="7" customFormat="1" ht="14.25" x14ac:dyDescent="0.2"/>
    <row r="1374" s="7" customFormat="1" ht="14.25" x14ac:dyDescent="0.2"/>
    <row r="1375" s="7" customFormat="1" ht="14.25" x14ac:dyDescent="0.2"/>
    <row r="1376" s="7" customFormat="1" ht="14.25" x14ac:dyDescent="0.2"/>
    <row r="1377" s="7" customFormat="1" ht="14.25" x14ac:dyDescent="0.2"/>
    <row r="1378" s="7" customFormat="1" ht="14.25" x14ac:dyDescent="0.2"/>
    <row r="1379" s="7" customFormat="1" ht="14.25" x14ac:dyDescent="0.2"/>
    <row r="1380" s="7" customFormat="1" ht="14.25" x14ac:dyDescent="0.2"/>
    <row r="1381" s="7" customFormat="1" ht="14.25" x14ac:dyDescent="0.2"/>
    <row r="1382" s="7" customFormat="1" ht="14.25" x14ac:dyDescent="0.2"/>
    <row r="1383" s="7" customFormat="1" ht="14.25" x14ac:dyDescent="0.2"/>
    <row r="1384" s="7" customFormat="1" ht="14.25" x14ac:dyDescent="0.2"/>
    <row r="1385" s="7" customFormat="1" ht="14.25" x14ac:dyDescent="0.2"/>
    <row r="1386" s="7" customFormat="1" ht="14.25" x14ac:dyDescent="0.2"/>
    <row r="1387" s="7" customFormat="1" ht="14.25" x14ac:dyDescent="0.2"/>
    <row r="1388" s="7" customFormat="1" ht="14.25" x14ac:dyDescent="0.2"/>
    <row r="1389" s="7" customFormat="1" ht="14.25" x14ac:dyDescent="0.2"/>
    <row r="1390" s="7" customFormat="1" ht="14.25" x14ac:dyDescent="0.2"/>
    <row r="1391" s="7" customFormat="1" ht="14.25" x14ac:dyDescent="0.2"/>
    <row r="1392" s="7" customFormat="1" ht="14.25" x14ac:dyDescent="0.2"/>
    <row r="1393" s="7" customFormat="1" ht="14.25" x14ac:dyDescent="0.2"/>
    <row r="1394" s="7" customFormat="1" ht="14.25" x14ac:dyDescent="0.2"/>
    <row r="1395" s="7" customFormat="1" ht="14.25" x14ac:dyDescent="0.2"/>
    <row r="1396" s="7" customFormat="1" ht="14.25" x14ac:dyDescent="0.2"/>
    <row r="1397" s="7" customFormat="1" ht="14.25" x14ac:dyDescent="0.2"/>
    <row r="1398" s="7" customFormat="1" ht="14.25" x14ac:dyDescent="0.2"/>
    <row r="1399" s="7" customFormat="1" ht="14.25" x14ac:dyDescent="0.2"/>
    <row r="1400" s="7" customFormat="1" ht="14.25" x14ac:dyDescent="0.2"/>
    <row r="1401" s="7" customFormat="1" ht="14.25" x14ac:dyDescent="0.2"/>
    <row r="1402" s="7" customFormat="1" ht="14.25" x14ac:dyDescent="0.2"/>
    <row r="1403" s="7" customFormat="1" ht="14.25" x14ac:dyDescent="0.2"/>
    <row r="1404" s="7" customFormat="1" ht="14.25" x14ac:dyDescent="0.2"/>
    <row r="1405" s="7" customFormat="1" ht="14.25" x14ac:dyDescent="0.2"/>
    <row r="1406" s="7" customFormat="1" ht="14.25" x14ac:dyDescent="0.2"/>
    <row r="1407" s="7" customFormat="1" ht="14.25" x14ac:dyDescent="0.2"/>
    <row r="1408" s="7" customFormat="1" ht="14.25" x14ac:dyDescent="0.2"/>
    <row r="1409" s="7" customFormat="1" ht="14.25" x14ac:dyDescent="0.2"/>
    <row r="1410" s="7" customFormat="1" ht="14.25" x14ac:dyDescent="0.2"/>
    <row r="1411" s="7" customFormat="1" ht="14.25" x14ac:dyDescent="0.2"/>
    <row r="1412" s="7" customFormat="1" ht="14.25" x14ac:dyDescent="0.2"/>
    <row r="1413" s="7" customFormat="1" ht="14.25" x14ac:dyDescent="0.2"/>
    <row r="1414" s="7" customFormat="1" ht="14.25" x14ac:dyDescent="0.2"/>
    <row r="1415" s="7" customFormat="1" ht="14.25" x14ac:dyDescent="0.2"/>
    <row r="1416" s="7" customFormat="1" ht="14.25" x14ac:dyDescent="0.2"/>
    <row r="1417" s="7" customFormat="1" ht="14.25" x14ac:dyDescent="0.2"/>
    <row r="1418" s="7" customFormat="1" ht="14.25" x14ac:dyDescent="0.2"/>
    <row r="1419" s="7" customFormat="1" ht="14.25" x14ac:dyDescent="0.2"/>
    <row r="1420" s="7" customFormat="1" ht="14.25" x14ac:dyDescent="0.2"/>
    <row r="1421" s="7" customFormat="1" ht="14.25" x14ac:dyDescent="0.2"/>
    <row r="1422" s="7" customFormat="1" ht="14.25" x14ac:dyDescent="0.2"/>
    <row r="1423" s="7" customFormat="1" ht="14.25" x14ac:dyDescent="0.2"/>
    <row r="1424" s="7" customFormat="1" ht="14.25" x14ac:dyDescent="0.2"/>
    <row r="1425" s="7" customFormat="1" ht="14.25" x14ac:dyDescent="0.2"/>
    <row r="1426" s="7" customFormat="1" ht="14.25" x14ac:dyDescent="0.2"/>
    <row r="1427" s="7" customFormat="1" ht="14.25" x14ac:dyDescent="0.2"/>
    <row r="1428" s="7" customFormat="1" ht="14.25" x14ac:dyDescent="0.2"/>
    <row r="1429" s="7" customFormat="1" ht="14.25" x14ac:dyDescent="0.2"/>
    <row r="1430" s="7" customFormat="1" ht="14.25" x14ac:dyDescent="0.2"/>
    <row r="1431" s="7" customFormat="1" ht="14.25" x14ac:dyDescent="0.2"/>
    <row r="1432" s="7" customFormat="1" ht="14.25" x14ac:dyDescent="0.2"/>
    <row r="1433" s="7" customFormat="1" ht="14.25" x14ac:dyDescent="0.2"/>
    <row r="1434" s="7" customFormat="1" ht="14.25" x14ac:dyDescent="0.2"/>
    <row r="1435" s="7" customFormat="1" ht="14.25" x14ac:dyDescent="0.2"/>
    <row r="1436" s="7" customFormat="1" ht="14.25" x14ac:dyDescent="0.2"/>
    <row r="1437" s="7" customFormat="1" ht="14.25" x14ac:dyDescent="0.2"/>
    <row r="1438" s="7" customFormat="1" ht="14.25" x14ac:dyDescent="0.2"/>
    <row r="1439" s="7" customFormat="1" ht="14.25" x14ac:dyDescent="0.2"/>
    <row r="1440" s="7" customFormat="1" ht="14.25" x14ac:dyDescent="0.2"/>
    <row r="1441" s="7" customFormat="1" ht="14.25" x14ac:dyDescent="0.2"/>
    <row r="1442" s="7" customFormat="1" ht="14.25" x14ac:dyDescent="0.2"/>
    <row r="1443" s="7" customFormat="1" ht="14.25" x14ac:dyDescent="0.2"/>
    <row r="1444" s="7" customFormat="1" ht="14.25" x14ac:dyDescent="0.2"/>
    <row r="1445" s="7" customFormat="1" ht="14.25" x14ac:dyDescent="0.2"/>
    <row r="1446" s="7" customFormat="1" ht="14.25" x14ac:dyDescent="0.2"/>
    <row r="1447" s="7" customFormat="1" ht="14.25" x14ac:dyDescent="0.2"/>
    <row r="1448" s="7" customFormat="1" ht="14.25" x14ac:dyDescent="0.2"/>
    <row r="1449" s="7" customFormat="1" ht="14.25" x14ac:dyDescent="0.2"/>
    <row r="1450" s="7" customFormat="1" ht="14.25" x14ac:dyDescent="0.2"/>
    <row r="1451" s="7" customFormat="1" ht="14.25" x14ac:dyDescent="0.2"/>
    <row r="1452" s="7" customFormat="1" ht="14.25" x14ac:dyDescent="0.2"/>
    <row r="1453" s="7" customFormat="1" ht="14.25" x14ac:dyDescent="0.2"/>
    <row r="1454" s="7" customFormat="1" ht="14.25" x14ac:dyDescent="0.2"/>
    <row r="1455" s="7" customFormat="1" ht="14.25" x14ac:dyDescent="0.2"/>
    <row r="1456" s="7" customFormat="1" ht="14.25" x14ac:dyDescent="0.2"/>
    <row r="1457" s="7" customFormat="1" ht="14.25" x14ac:dyDescent="0.2"/>
    <row r="1458" s="7" customFormat="1" ht="14.25" x14ac:dyDescent="0.2"/>
    <row r="1459" s="7" customFormat="1" ht="14.25" x14ac:dyDescent="0.2"/>
    <row r="1460" s="7" customFormat="1" ht="14.25" x14ac:dyDescent="0.2"/>
    <row r="1461" s="7" customFormat="1" ht="14.25" x14ac:dyDescent="0.2"/>
    <row r="1462" s="7" customFormat="1" ht="14.25" x14ac:dyDescent="0.2"/>
    <row r="1463" s="7" customFormat="1" ht="14.25" x14ac:dyDescent="0.2"/>
    <row r="1464" s="7" customFormat="1" ht="14.25" x14ac:dyDescent="0.2"/>
    <row r="1465" s="7" customFormat="1" ht="14.25" x14ac:dyDescent="0.2"/>
    <row r="1466" s="7" customFormat="1" ht="14.25" x14ac:dyDescent="0.2"/>
    <row r="1467" s="7" customFormat="1" ht="14.25" x14ac:dyDescent="0.2"/>
    <row r="1468" s="7" customFormat="1" ht="14.25" x14ac:dyDescent="0.2"/>
    <row r="1469" s="7" customFormat="1" ht="14.25" x14ac:dyDescent="0.2"/>
    <row r="1470" s="7" customFormat="1" ht="14.25" x14ac:dyDescent="0.2"/>
    <row r="1471" s="7" customFormat="1" ht="14.25" x14ac:dyDescent="0.2"/>
    <row r="1472" s="7" customFormat="1" ht="14.25" x14ac:dyDescent="0.2"/>
    <row r="1473" s="7" customFormat="1" ht="14.25" x14ac:dyDescent="0.2"/>
    <row r="1474" s="7" customFormat="1" ht="14.25" x14ac:dyDescent="0.2"/>
    <row r="1475" s="7" customFormat="1" ht="14.25" x14ac:dyDescent="0.2"/>
    <row r="1476" s="7" customFormat="1" ht="14.25" x14ac:dyDescent="0.2"/>
    <row r="1477" s="7" customFormat="1" ht="14.25" x14ac:dyDescent="0.2"/>
    <row r="1478" s="7" customFormat="1" ht="14.25" x14ac:dyDescent="0.2"/>
    <row r="1479" s="7" customFormat="1" ht="14.25" x14ac:dyDescent="0.2"/>
    <row r="1480" s="7" customFormat="1" ht="14.25" x14ac:dyDescent="0.2"/>
    <row r="1481" s="7" customFormat="1" ht="14.25" x14ac:dyDescent="0.2"/>
    <row r="1482" s="7" customFormat="1" ht="14.25" x14ac:dyDescent="0.2"/>
    <row r="1483" s="7" customFormat="1" ht="14.25" x14ac:dyDescent="0.2"/>
    <row r="1484" s="7" customFormat="1" ht="14.25" x14ac:dyDescent="0.2"/>
    <row r="1485" s="7" customFormat="1" ht="14.25" x14ac:dyDescent="0.2"/>
    <row r="1486" s="7" customFormat="1" ht="14.25" x14ac:dyDescent="0.2"/>
    <row r="1487" s="7" customFormat="1" ht="14.25" x14ac:dyDescent="0.2"/>
    <row r="1488" s="7" customFormat="1" ht="14.25" x14ac:dyDescent="0.2"/>
    <row r="1489" s="7" customFormat="1" ht="14.25" x14ac:dyDescent="0.2"/>
    <row r="1490" s="7" customFormat="1" ht="14.25" x14ac:dyDescent="0.2"/>
    <row r="1491" s="7" customFormat="1" ht="14.25" x14ac:dyDescent="0.2"/>
    <row r="1492" s="7" customFormat="1" ht="14.25" x14ac:dyDescent="0.2"/>
    <row r="1493" s="7" customFormat="1" ht="14.25" x14ac:dyDescent="0.2"/>
    <row r="1494" s="7" customFormat="1" ht="14.25" x14ac:dyDescent="0.2"/>
    <row r="1495" s="7" customFormat="1" ht="14.25" x14ac:dyDescent="0.2"/>
    <row r="1496" s="7" customFormat="1" ht="14.25" x14ac:dyDescent="0.2"/>
    <row r="1497" s="7" customFormat="1" ht="14.25" x14ac:dyDescent="0.2"/>
    <row r="1498" s="7" customFormat="1" ht="14.25" x14ac:dyDescent="0.2"/>
    <row r="1499" s="7" customFormat="1" ht="14.25" x14ac:dyDescent="0.2"/>
    <row r="1500" s="7" customFormat="1" ht="14.25" x14ac:dyDescent="0.2"/>
    <row r="1501" s="7" customFormat="1" ht="14.25" x14ac:dyDescent="0.2"/>
    <row r="1502" s="7" customFormat="1" ht="14.25" x14ac:dyDescent="0.2"/>
    <row r="1503" s="7" customFormat="1" ht="14.25" x14ac:dyDescent="0.2"/>
    <row r="1504" s="7" customFormat="1" ht="14.25" x14ac:dyDescent="0.2"/>
    <row r="1505" s="7" customFormat="1" ht="14.25" x14ac:dyDescent="0.2"/>
    <row r="1506" s="7" customFormat="1" ht="14.25" x14ac:dyDescent="0.2"/>
    <row r="1507" s="7" customFormat="1" ht="14.25" x14ac:dyDescent="0.2"/>
    <row r="1508" s="7" customFormat="1" ht="14.25" x14ac:dyDescent="0.2"/>
    <row r="1509" s="7" customFormat="1" ht="14.25" x14ac:dyDescent="0.2"/>
    <row r="1510" s="7" customFormat="1" ht="14.25" x14ac:dyDescent="0.2"/>
    <row r="1511" s="7" customFormat="1" ht="14.25" x14ac:dyDescent="0.2"/>
    <row r="1512" s="7" customFormat="1" ht="14.25" x14ac:dyDescent="0.2"/>
    <row r="1513" s="7" customFormat="1" ht="14.25" x14ac:dyDescent="0.2"/>
    <row r="1514" s="7" customFormat="1" ht="14.25" x14ac:dyDescent="0.2"/>
    <row r="1515" s="7" customFormat="1" ht="14.25" x14ac:dyDescent="0.2"/>
    <row r="1516" s="7" customFormat="1" ht="14.25" x14ac:dyDescent="0.2"/>
    <row r="1517" s="7" customFormat="1" ht="14.25" x14ac:dyDescent="0.2"/>
    <row r="1518" s="7" customFormat="1" ht="14.25" x14ac:dyDescent="0.2"/>
    <row r="1519" s="7" customFormat="1" ht="14.25" x14ac:dyDescent="0.2"/>
    <row r="1520" s="7" customFormat="1" ht="14.25" x14ac:dyDescent="0.2"/>
    <row r="1521" s="7" customFormat="1" ht="14.25" x14ac:dyDescent="0.2"/>
    <row r="1522" s="7" customFormat="1" ht="14.25" x14ac:dyDescent="0.2"/>
    <row r="1523" s="7" customFormat="1" ht="14.25" x14ac:dyDescent="0.2"/>
    <row r="1524" s="7" customFormat="1" ht="14.25" x14ac:dyDescent="0.2"/>
    <row r="1525" s="7" customFormat="1" ht="14.25" x14ac:dyDescent="0.2"/>
    <row r="1526" s="7" customFormat="1" ht="14.25" x14ac:dyDescent="0.2"/>
    <row r="1527" s="7" customFormat="1" ht="14.25" x14ac:dyDescent="0.2"/>
    <row r="1528" s="7" customFormat="1" ht="14.25" x14ac:dyDescent="0.2"/>
    <row r="1529" s="7" customFormat="1" ht="14.25" x14ac:dyDescent="0.2"/>
    <row r="1530" s="7" customFormat="1" ht="14.25" x14ac:dyDescent="0.2"/>
    <row r="1531" s="7" customFormat="1" ht="14.25" x14ac:dyDescent="0.2"/>
    <row r="1532" s="7" customFormat="1" ht="14.25" x14ac:dyDescent="0.2"/>
    <row r="1533" s="7" customFormat="1" ht="14.25" x14ac:dyDescent="0.2"/>
    <row r="1534" s="7" customFormat="1" ht="14.25" x14ac:dyDescent="0.2"/>
    <row r="1535" s="7" customFormat="1" ht="14.25" x14ac:dyDescent="0.2"/>
    <row r="1536" s="7" customFormat="1" ht="14.25" x14ac:dyDescent="0.2"/>
    <row r="1537" s="7" customFormat="1" ht="14.25" x14ac:dyDescent="0.2"/>
    <row r="1538" s="7" customFormat="1" ht="14.25" x14ac:dyDescent="0.2"/>
    <row r="1539" s="7" customFormat="1" ht="14.25" x14ac:dyDescent="0.2"/>
    <row r="1540" s="7" customFormat="1" ht="14.25" x14ac:dyDescent="0.2"/>
    <row r="1541" s="7" customFormat="1" ht="14.25" x14ac:dyDescent="0.2"/>
    <row r="1542" s="7" customFormat="1" ht="14.25" x14ac:dyDescent="0.2"/>
    <row r="1543" s="7" customFormat="1" ht="14.25" x14ac:dyDescent="0.2"/>
    <row r="1544" s="7" customFormat="1" ht="14.25" x14ac:dyDescent="0.2"/>
    <row r="1545" s="7" customFormat="1" ht="14.25" x14ac:dyDescent="0.2"/>
    <row r="1546" s="7" customFormat="1" ht="14.25" x14ac:dyDescent="0.2"/>
    <row r="1547" s="7" customFormat="1" ht="14.25" x14ac:dyDescent="0.2"/>
    <row r="1548" s="7" customFormat="1" ht="14.25" x14ac:dyDescent="0.2"/>
    <row r="1549" s="7" customFormat="1" ht="14.25" x14ac:dyDescent="0.2"/>
    <row r="1550" s="7" customFormat="1" ht="14.25" x14ac:dyDescent="0.2"/>
    <row r="1551" s="7" customFormat="1" ht="14.25" x14ac:dyDescent="0.2"/>
    <row r="1552" s="7" customFormat="1" ht="14.25" x14ac:dyDescent="0.2"/>
    <row r="1553" s="7" customFormat="1" ht="14.25" x14ac:dyDescent="0.2"/>
    <row r="1554" s="7" customFormat="1" ht="14.25" x14ac:dyDescent="0.2"/>
    <row r="1555" s="7" customFormat="1" ht="14.25" x14ac:dyDescent="0.2"/>
    <row r="1556" s="7" customFormat="1" ht="14.25" x14ac:dyDescent="0.2"/>
    <row r="1557" s="7" customFormat="1" ht="14.25" x14ac:dyDescent="0.2"/>
    <row r="1558" s="7" customFormat="1" ht="14.25" x14ac:dyDescent="0.2"/>
    <row r="1559" s="7" customFormat="1" ht="14.25" x14ac:dyDescent="0.2"/>
    <row r="1560" s="7" customFormat="1" ht="14.25" x14ac:dyDescent="0.2"/>
    <row r="1561" s="7" customFormat="1" ht="14.25" x14ac:dyDescent="0.2"/>
    <row r="1562" s="7" customFormat="1" ht="14.25" x14ac:dyDescent="0.2"/>
    <row r="1563" s="7" customFormat="1" ht="14.25" x14ac:dyDescent="0.2"/>
    <row r="1564" s="7" customFormat="1" ht="14.25" x14ac:dyDescent="0.2"/>
    <row r="1565" s="7" customFormat="1" ht="14.25" x14ac:dyDescent="0.2"/>
    <row r="1566" s="7" customFormat="1" ht="14.25" x14ac:dyDescent="0.2"/>
    <row r="1567" s="7" customFormat="1" ht="14.25" x14ac:dyDescent="0.2"/>
    <row r="1568" s="7" customFormat="1" ht="14.25" x14ac:dyDescent="0.2"/>
    <row r="1569" s="7" customFormat="1" ht="14.25" x14ac:dyDescent="0.2"/>
    <row r="1570" s="7" customFormat="1" ht="14.25" x14ac:dyDescent="0.2"/>
    <row r="1571" s="7" customFormat="1" ht="14.25" x14ac:dyDescent="0.2"/>
    <row r="1572" s="7" customFormat="1" ht="14.25" x14ac:dyDescent="0.2"/>
    <row r="1573" s="7" customFormat="1" ht="14.25" x14ac:dyDescent="0.2"/>
    <row r="1574" s="7" customFormat="1" ht="14.25" x14ac:dyDescent="0.2"/>
    <row r="1575" s="7" customFormat="1" ht="14.25" x14ac:dyDescent="0.2"/>
    <row r="1576" s="7" customFormat="1" ht="14.25" x14ac:dyDescent="0.2"/>
    <row r="1577" s="7" customFormat="1" ht="14.25" x14ac:dyDescent="0.2"/>
    <row r="1578" s="7" customFormat="1" ht="14.25" x14ac:dyDescent="0.2"/>
    <row r="1579" s="7" customFormat="1" ht="14.25" x14ac:dyDescent="0.2"/>
    <row r="1580" s="7" customFormat="1" ht="14.25" x14ac:dyDescent="0.2"/>
    <row r="1581" s="7" customFormat="1" ht="14.25" x14ac:dyDescent="0.2"/>
    <row r="1582" s="7" customFormat="1" ht="14.25" x14ac:dyDescent="0.2"/>
    <row r="1583" s="7" customFormat="1" ht="14.25" x14ac:dyDescent="0.2"/>
    <row r="1584" s="7" customFormat="1" ht="14.25" x14ac:dyDescent="0.2"/>
    <row r="1585" s="7" customFormat="1" ht="14.25" x14ac:dyDescent="0.2"/>
    <row r="1586" s="7" customFormat="1" ht="14.25" x14ac:dyDescent="0.2"/>
    <row r="1587" s="7" customFormat="1" ht="14.25" x14ac:dyDescent="0.2"/>
    <row r="1588" s="7" customFormat="1" ht="14.25" x14ac:dyDescent="0.2"/>
    <row r="1589" s="7" customFormat="1" ht="14.25" x14ac:dyDescent="0.2"/>
    <row r="1590" s="7" customFormat="1" ht="14.25" x14ac:dyDescent="0.2"/>
    <row r="1591" s="7" customFormat="1" ht="14.25" x14ac:dyDescent="0.2"/>
    <row r="1592" s="7" customFormat="1" ht="14.25" x14ac:dyDescent="0.2"/>
    <row r="1593" s="7" customFormat="1" ht="14.25" x14ac:dyDescent="0.2"/>
    <row r="1594" s="7" customFormat="1" ht="14.25" x14ac:dyDescent="0.2"/>
    <row r="1595" s="7" customFormat="1" ht="14.25" x14ac:dyDescent="0.2"/>
    <row r="1596" s="7" customFormat="1" ht="14.25" x14ac:dyDescent="0.2"/>
    <row r="1597" s="7" customFormat="1" ht="14.25" x14ac:dyDescent="0.2"/>
    <row r="1598" s="7" customFormat="1" ht="14.25" x14ac:dyDescent="0.2"/>
    <row r="1599" s="7" customFormat="1" ht="14.25" x14ac:dyDescent="0.2"/>
    <row r="1600" s="7" customFormat="1" ht="14.25" x14ac:dyDescent="0.2"/>
    <row r="1601" s="7" customFormat="1" ht="14.25" x14ac:dyDescent="0.2"/>
    <row r="1602" s="7" customFormat="1" ht="14.25" x14ac:dyDescent="0.2"/>
    <row r="1603" s="7" customFormat="1" ht="14.25" x14ac:dyDescent="0.2"/>
    <row r="1604" s="7" customFormat="1" ht="14.25" x14ac:dyDescent="0.2"/>
    <row r="1605" s="7" customFormat="1" ht="14.25" x14ac:dyDescent="0.2"/>
    <row r="1606" s="7" customFormat="1" ht="14.25" x14ac:dyDescent="0.2"/>
    <row r="1607" s="7" customFormat="1" ht="14.25" x14ac:dyDescent="0.2"/>
    <row r="1608" s="7" customFormat="1" ht="14.25" x14ac:dyDescent="0.2"/>
    <row r="1609" s="7" customFormat="1" ht="14.25" x14ac:dyDescent="0.2"/>
    <row r="1610" s="7" customFormat="1" ht="14.25" x14ac:dyDescent="0.2"/>
    <row r="1611" s="7" customFormat="1" ht="14.25" x14ac:dyDescent="0.2"/>
    <row r="1612" s="7" customFormat="1" ht="14.25" x14ac:dyDescent="0.2"/>
    <row r="1613" s="7" customFormat="1" ht="14.25" x14ac:dyDescent="0.2"/>
    <row r="1614" s="7" customFormat="1" ht="14.25" x14ac:dyDescent="0.2"/>
    <row r="1615" s="7" customFormat="1" ht="14.25" x14ac:dyDescent="0.2"/>
    <row r="1616" s="7" customFormat="1" ht="14.25" x14ac:dyDescent="0.2"/>
    <row r="1617" s="7" customFormat="1" ht="14.25" x14ac:dyDescent="0.2"/>
    <row r="1618" s="7" customFormat="1" ht="14.25" x14ac:dyDescent="0.2"/>
    <row r="1619" s="7" customFormat="1" ht="14.25" x14ac:dyDescent="0.2"/>
    <row r="1620" s="7" customFormat="1" ht="14.25" x14ac:dyDescent="0.2"/>
    <row r="1621" s="7" customFormat="1" ht="14.25" x14ac:dyDescent="0.2"/>
    <row r="1622" s="7" customFormat="1" ht="14.25" x14ac:dyDescent="0.2"/>
    <row r="1623" s="7" customFormat="1" ht="14.25" x14ac:dyDescent="0.2"/>
    <row r="1624" s="7" customFormat="1" ht="14.25" x14ac:dyDescent="0.2"/>
    <row r="1625" s="7" customFormat="1" ht="14.25" x14ac:dyDescent="0.2"/>
    <row r="1626" s="7" customFormat="1" ht="14.25" x14ac:dyDescent="0.2"/>
    <row r="1627" s="7" customFormat="1" ht="14.25" x14ac:dyDescent="0.2"/>
    <row r="1628" s="7" customFormat="1" ht="14.25" x14ac:dyDescent="0.2"/>
    <row r="1629" s="7" customFormat="1" ht="14.25" x14ac:dyDescent="0.2"/>
    <row r="1630" s="7" customFormat="1" ht="14.25" x14ac:dyDescent="0.2"/>
    <row r="1631" s="7" customFormat="1" ht="14.25" x14ac:dyDescent="0.2"/>
    <row r="1632" s="7" customFormat="1" ht="14.25" x14ac:dyDescent="0.2"/>
    <row r="1633" s="7" customFormat="1" ht="14.25" x14ac:dyDescent="0.2"/>
    <row r="1634" s="7" customFormat="1" ht="14.25" x14ac:dyDescent="0.2"/>
    <row r="1635" s="7" customFormat="1" ht="14.25" x14ac:dyDescent="0.2"/>
    <row r="1636" s="7" customFormat="1" ht="14.25" x14ac:dyDescent="0.2"/>
    <row r="1637" s="7" customFormat="1" ht="14.25" x14ac:dyDescent="0.2"/>
    <row r="1638" s="7" customFormat="1" ht="14.25" x14ac:dyDescent="0.2"/>
    <row r="1639" s="7" customFormat="1" ht="14.25" x14ac:dyDescent="0.2"/>
    <row r="1640" s="7" customFormat="1" ht="14.25" x14ac:dyDescent="0.2"/>
    <row r="1641" s="7" customFormat="1" ht="14.25" x14ac:dyDescent="0.2"/>
    <row r="1642" s="7" customFormat="1" ht="14.25" x14ac:dyDescent="0.2"/>
    <row r="1643" s="7" customFormat="1" ht="14.25" x14ac:dyDescent="0.2"/>
    <row r="1644" s="7" customFormat="1" ht="14.25" x14ac:dyDescent="0.2"/>
    <row r="1645" s="7" customFormat="1" ht="14.25" x14ac:dyDescent="0.2"/>
    <row r="1646" s="7" customFormat="1" ht="14.25" x14ac:dyDescent="0.2"/>
    <row r="1647" s="7" customFormat="1" ht="14.25" x14ac:dyDescent="0.2"/>
    <row r="1648" s="7" customFormat="1" ht="14.25" x14ac:dyDescent="0.2"/>
    <row r="1649" s="7" customFormat="1" ht="14.25" x14ac:dyDescent="0.2"/>
    <row r="1650" s="7" customFormat="1" ht="14.25" x14ac:dyDescent="0.2"/>
    <row r="1651" s="7" customFormat="1" ht="14.25" x14ac:dyDescent="0.2"/>
    <row r="1652" s="7" customFormat="1" ht="14.25" x14ac:dyDescent="0.2"/>
    <row r="1653" s="7" customFormat="1" ht="14.25" x14ac:dyDescent="0.2"/>
    <row r="1654" s="7" customFormat="1" ht="14.25" x14ac:dyDescent="0.2"/>
    <row r="1655" s="7" customFormat="1" ht="14.25" x14ac:dyDescent="0.2"/>
    <row r="1656" s="7" customFormat="1" ht="14.25" x14ac:dyDescent="0.2"/>
    <row r="1657" s="7" customFormat="1" ht="14.25" x14ac:dyDescent="0.2"/>
    <row r="1658" s="7" customFormat="1" ht="14.25" x14ac:dyDescent="0.2"/>
    <row r="1659" s="7" customFormat="1" ht="14.25" x14ac:dyDescent="0.2"/>
    <row r="1660" s="7" customFormat="1" ht="14.25" x14ac:dyDescent="0.2"/>
    <row r="1661" s="7" customFormat="1" ht="14.25" x14ac:dyDescent="0.2"/>
    <row r="1662" s="7" customFormat="1" ht="14.25" x14ac:dyDescent="0.2"/>
    <row r="1663" s="7" customFormat="1" ht="14.25" x14ac:dyDescent="0.2"/>
    <row r="1664" s="7" customFormat="1" ht="14.25" x14ac:dyDescent="0.2"/>
    <row r="1665" s="7" customFormat="1" ht="14.25" x14ac:dyDescent="0.2"/>
    <row r="1666" s="7" customFormat="1" ht="14.25" x14ac:dyDescent="0.2"/>
    <row r="1667" s="7" customFormat="1" ht="14.25" x14ac:dyDescent="0.2"/>
    <row r="1668" s="7" customFormat="1" ht="14.25" x14ac:dyDescent="0.2"/>
    <row r="1669" s="7" customFormat="1" ht="14.25" x14ac:dyDescent="0.2"/>
    <row r="1670" s="7" customFormat="1" ht="14.25" x14ac:dyDescent="0.2"/>
    <row r="1671" s="7" customFormat="1" ht="14.25" x14ac:dyDescent="0.2"/>
    <row r="1672" s="7" customFormat="1" ht="14.25" x14ac:dyDescent="0.2"/>
    <row r="1673" s="7" customFormat="1" ht="14.25" x14ac:dyDescent="0.2"/>
    <row r="1674" s="7" customFormat="1" ht="14.25" x14ac:dyDescent="0.2"/>
    <row r="1675" s="7" customFormat="1" ht="14.25" x14ac:dyDescent="0.2"/>
    <row r="1676" s="7" customFormat="1" ht="14.25" x14ac:dyDescent="0.2"/>
    <row r="1677" s="7" customFormat="1" ht="14.25" x14ac:dyDescent="0.2"/>
    <row r="1678" s="7" customFormat="1" ht="14.25" x14ac:dyDescent="0.2"/>
    <row r="1679" s="7" customFormat="1" ht="14.25" x14ac:dyDescent="0.2"/>
    <row r="1680" s="7" customFormat="1" ht="14.25" x14ac:dyDescent="0.2"/>
    <row r="1681" s="7" customFormat="1" ht="14.25" x14ac:dyDescent="0.2"/>
    <row r="1682" s="7" customFormat="1" ht="14.25" x14ac:dyDescent="0.2"/>
    <row r="1683" s="7" customFormat="1" ht="14.25" x14ac:dyDescent="0.2"/>
    <row r="1684" s="7" customFormat="1" ht="14.25" x14ac:dyDescent="0.2"/>
    <row r="1685" s="7" customFormat="1" ht="14.25" x14ac:dyDescent="0.2"/>
    <row r="1686" s="7" customFormat="1" ht="14.25" x14ac:dyDescent="0.2"/>
    <row r="1687" s="7" customFormat="1" ht="14.25" x14ac:dyDescent="0.2"/>
    <row r="1688" s="7" customFormat="1" ht="14.25" x14ac:dyDescent="0.2"/>
    <row r="1689" s="7" customFormat="1" ht="14.25" x14ac:dyDescent="0.2"/>
    <row r="1690" s="7" customFormat="1" ht="14.25" x14ac:dyDescent="0.2"/>
    <row r="1691" s="7" customFormat="1" ht="14.25" x14ac:dyDescent="0.2"/>
    <row r="1692" s="7" customFormat="1" ht="14.25" x14ac:dyDescent="0.2"/>
    <row r="1693" s="7" customFormat="1" ht="14.25" x14ac:dyDescent="0.2"/>
    <row r="1694" s="7" customFormat="1" ht="14.25" x14ac:dyDescent="0.2"/>
    <row r="1695" s="7" customFormat="1" ht="14.25" x14ac:dyDescent="0.2"/>
    <row r="1696" s="7" customFormat="1" ht="14.25" x14ac:dyDescent="0.2"/>
    <row r="1697" s="7" customFormat="1" ht="14.25" x14ac:dyDescent="0.2"/>
    <row r="1698" s="7" customFormat="1" ht="14.25" x14ac:dyDescent="0.2"/>
    <row r="1699" s="7" customFormat="1" ht="14.25" x14ac:dyDescent="0.2"/>
    <row r="1700" s="7" customFormat="1" ht="14.25" x14ac:dyDescent="0.2"/>
    <row r="1701" s="7" customFormat="1" ht="14.25" x14ac:dyDescent="0.2"/>
    <row r="1702" s="7" customFormat="1" ht="14.25" x14ac:dyDescent="0.2"/>
    <row r="1703" s="7" customFormat="1" ht="14.25" x14ac:dyDescent="0.2"/>
    <row r="1704" s="7" customFormat="1" ht="14.25" x14ac:dyDescent="0.2"/>
    <row r="1705" s="7" customFormat="1" ht="14.25" x14ac:dyDescent="0.2"/>
    <row r="1706" s="7" customFormat="1" ht="14.25" x14ac:dyDescent="0.2"/>
    <row r="1707" s="7" customFormat="1" ht="14.25" x14ac:dyDescent="0.2"/>
    <row r="1708" s="7" customFormat="1" ht="14.25" x14ac:dyDescent="0.2"/>
    <row r="1709" s="7" customFormat="1" ht="14.25" x14ac:dyDescent="0.2"/>
    <row r="1710" s="7" customFormat="1" ht="14.25" x14ac:dyDescent="0.2"/>
    <row r="1711" s="7" customFormat="1" ht="14.25" x14ac:dyDescent="0.2"/>
    <row r="1712" s="7" customFormat="1" ht="14.25" x14ac:dyDescent="0.2"/>
    <row r="1713" s="7" customFormat="1" ht="14.25" x14ac:dyDescent="0.2"/>
    <row r="1714" s="7" customFormat="1" ht="14.25" x14ac:dyDescent="0.2"/>
    <row r="1715" s="7" customFormat="1" ht="14.25" x14ac:dyDescent="0.2"/>
    <row r="1716" s="7" customFormat="1" ht="14.25" x14ac:dyDescent="0.2"/>
    <row r="1717" s="7" customFormat="1" ht="14.25" x14ac:dyDescent="0.2"/>
    <row r="1718" s="7" customFormat="1" ht="14.25" x14ac:dyDescent="0.2"/>
    <row r="1719" s="7" customFormat="1" ht="14.25" x14ac:dyDescent="0.2"/>
    <row r="1720" s="7" customFormat="1" ht="14.25" x14ac:dyDescent="0.2"/>
    <row r="1721" s="7" customFormat="1" ht="14.25" x14ac:dyDescent="0.2"/>
    <row r="1722" s="7" customFormat="1" ht="14.25" x14ac:dyDescent="0.2"/>
    <row r="1723" s="7" customFormat="1" ht="14.25" x14ac:dyDescent="0.2"/>
    <row r="1724" s="7" customFormat="1" ht="14.25" x14ac:dyDescent="0.2"/>
    <row r="1725" s="7" customFormat="1" ht="14.25" x14ac:dyDescent="0.2"/>
    <row r="1726" s="7" customFormat="1" ht="14.25" x14ac:dyDescent="0.2"/>
    <row r="1727" s="7" customFormat="1" ht="14.25" x14ac:dyDescent="0.2"/>
    <row r="1728" s="7" customFormat="1" ht="14.25" x14ac:dyDescent="0.2"/>
    <row r="1729" s="7" customFormat="1" ht="14.25" x14ac:dyDescent="0.2"/>
    <row r="1730" s="7" customFormat="1" ht="14.25" x14ac:dyDescent="0.2"/>
    <row r="1731" s="7" customFormat="1" ht="14.25" x14ac:dyDescent="0.2"/>
    <row r="1732" s="7" customFormat="1" ht="14.25" x14ac:dyDescent="0.2"/>
    <row r="1733" s="7" customFormat="1" ht="14.25" x14ac:dyDescent="0.2"/>
    <row r="1734" s="7" customFormat="1" ht="14.25" x14ac:dyDescent="0.2"/>
    <row r="1735" s="7" customFormat="1" ht="14.25" x14ac:dyDescent="0.2"/>
    <row r="1736" s="7" customFormat="1" ht="14.25" x14ac:dyDescent="0.2"/>
    <row r="1737" s="7" customFormat="1" ht="14.25" x14ac:dyDescent="0.2"/>
    <row r="1738" s="7" customFormat="1" ht="14.25" x14ac:dyDescent="0.2"/>
    <row r="1739" s="7" customFormat="1" ht="14.25" x14ac:dyDescent="0.2"/>
    <row r="1740" s="7" customFormat="1" ht="14.25" x14ac:dyDescent="0.2"/>
    <row r="1741" s="7" customFormat="1" ht="14.25" x14ac:dyDescent="0.2"/>
    <row r="1742" s="7" customFormat="1" ht="14.25" x14ac:dyDescent="0.2"/>
    <row r="1743" s="7" customFormat="1" ht="14.25" x14ac:dyDescent="0.2"/>
    <row r="1744" s="7" customFormat="1" ht="14.25" x14ac:dyDescent="0.2"/>
    <row r="1745" s="7" customFormat="1" ht="14.25" x14ac:dyDescent="0.2"/>
    <row r="1746" s="7" customFormat="1" ht="14.25" x14ac:dyDescent="0.2"/>
    <row r="1747" s="7" customFormat="1" ht="14.25" x14ac:dyDescent="0.2"/>
    <row r="1748" s="7" customFormat="1" ht="14.25" x14ac:dyDescent="0.2"/>
    <row r="1749" s="7" customFormat="1" ht="14.25" x14ac:dyDescent="0.2"/>
    <row r="1750" s="7" customFormat="1" ht="14.25" x14ac:dyDescent="0.2"/>
    <row r="1751" s="7" customFormat="1" ht="14.25" x14ac:dyDescent="0.2"/>
    <row r="1752" s="7" customFormat="1" ht="14.25" x14ac:dyDescent="0.2"/>
    <row r="1753" s="7" customFormat="1" ht="14.25" x14ac:dyDescent="0.2"/>
    <row r="1754" s="7" customFormat="1" ht="14.25" x14ac:dyDescent="0.2"/>
    <row r="1755" s="7" customFormat="1" ht="14.25" x14ac:dyDescent="0.2"/>
    <row r="1756" s="7" customFormat="1" ht="14.25" x14ac:dyDescent="0.2"/>
    <row r="1757" s="7" customFormat="1" ht="14.25" x14ac:dyDescent="0.2"/>
    <row r="1758" s="7" customFormat="1" ht="14.25" x14ac:dyDescent="0.2"/>
    <row r="1759" s="7" customFormat="1" ht="14.25" x14ac:dyDescent="0.2"/>
    <row r="1760" s="7" customFormat="1" ht="14.25" x14ac:dyDescent="0.2"/>
    <row r="1761" s="7" customFormat="1" ht="14.25" x14ac:dyDescent="0.2"/>
    <row r="1762" s="7" customFormat="1" ht="14.25" x14ac:dyDescent="0.2"/>
    <row r="1763" s="7" customFormat="1" ht="14.25" x14ac:dyDescent="0.2"/>
    <row r="1764" s="7" customFormat="1" ht="14.25" x14ac:dyDescent="0.2"/>
    <row r="1765" s="7" customFormat="1" ht="14.25" x14ac:dyDescent="0.2"/>
    <row r="1766" s="7" customFormat="1" ht="14.25" x14ac:dyDescent="0.2"/>
    <row r="1767" s="7" customFormat="1" ht="14.25" x14ac:dyDescent="0.2"/>
    <row r="1768" s="7" customFormat="1" ht="14.25" x14ac:dyDescent="0.2"/>
    <row r="1769" s="7" customFormat="1" ht="14.25" x14ac:dyDescent="0.2"/>
    <row r="1770" s="7" customFormat="1" ht="14.25" x14ac:dyDescent="0.2"/>
    <row r="1771" s="7" customFormat="1" ht="14.25" x14ac:dyDescent="0.2"/>
    <row r="1772" s="7" customFormat="1" ht="14.25" x14ac:dyDescent="0.2"/>
    <row r="1773" s="7" customFormat="1" ht="14.25" x14ac:dyDescent="0.2"/>
    <row r="1774" s="7" customFormat="1" ht="14.25" x14ac:dyDescent="0.2"/>
    <row r="1775" s="7" customFormat="1" ht="14.25" x14ac:dyDescent="0.2"/>
    <row r="1776" s="7" customFormat="1" ht="14.25" x14ac:dyDescent="0.2"/>
    <row r="1777" s="7" customFormat="1" ht="14.25" x14ac:dyDescent="0.2"/>
    <row r="1778" s="7" customFormat="1" ht="14.25" x14ac:dyDescent="0.2"/>
    <row r="1779" s="7" customFormat="1" ht="14.25" x14ac:dyDescent="0.2"/>
    <row r="1780" s="7" customFormat="1" ht="14.25" x14ac:dyDescent="0.2"/>
    <row r="1781" s="7" customFormat="1" ht="14.25" x14ac:dyDescent="0.2"/>
    <row r="1782" s="7" customFormat="1" ht="14.25" x14ac:dyDescent="0.2"/>
    <row r="1783" s="7" customFormat="1" ht="14.25" x14ac:dyDescent="0.2"/>
    <row r="1784" s="7" customFormat="1" ht="14.25" x14ac:dyDescent="0.2"/>
    <row r="1785" s="7" customFormat="1" ht="14.25" x14ac:dyDescent="0.2"/>
    <row r="1786" s="7" customFormat="1" ht="14.25" x14ac:dyDescent="0.2"/>
    <row r="1787" s="7" customFormat="1" ht="14.25" x14ac:dyDescent="0.2"/>
    <row r="1788" s="7" customFormat="1" ht="14.25" x14ac:dyDescent="0.2"/>
    <row r="1789" s="7" customFormat="1" ht="14.25" x14ac:dyDescent="0.2"/>
    <row r="1790" s="7" customFormat="1" ht="14.25" x14ac:dyDescent="0.2"/>
    <row r="1791" s="7" customFormat="1" ht="14.25" x14ac:dyDescent="0.2"/>
    <row r="1792" s="7" customFormat="1" ht="14.25" x14ac:dyDescent="0.2"/>
    <row r="1793" s="7" customFormat="1" ht="14.25" x14ac:dyDescent="0.2"/>
    <row r="1794" s="7" customFormat="1" ht="14.25" x14ac:dyDescent="0.2"/>
    <row r="1795" s="7" customFormat="1" ht="14.25" x14ac:dyDescent="0.2"/>
    <row r="1796" s="7" customFormat="1" ht="14.25" x14ac:dyDescent="0.2"/>
    <row r="1797" s="7" customFormat="1" ht="14.25" x14ac:dyDescent="0.2"/>
    <row r="1798" s="7" customFormat="1" ht="14.25" x14ac:dyDescent="0.2"/>
    <row r="1799" s="7" customFormat="1" ht="14.25" x14ac:dyDescent="0.2"/>
    <row r="1800" s="7" customFormat="1" ht="14.25" x14ac:dyDescent="0.2"/>
    <row r="1801" s="7" customFormat="1" ht="14.25" x14ac:dyDescent="0.2"/>
    <row r="1802" s="7" customFormat="1" ht="14.25" x14ac:dyDescent="0.2"/>
    <row r="1803" s="7" customFormat="1" ht="14.25" x14ac:dyDescent="0.2"/>
    <row r="1804" s="7" customFormat="1" ht="14.25" x14ac:dyDescent="0.2"/>
    <row r="1805" s="7" customFormat="1" ht="14.25" x14ac:dyDescent="0.2"/>
    <row r="1806" s="7" customFormat="1" ht="14.25" x14ac:dyDescent="0.2"/>
    <row r="1807" s="7" customFormat="1" ht="14.25" x14ac:dyDescent="0.2"/>
    <row r="1808" s="7" customFormat="1" ht="14.25" x14ac:dyDescent="0.2"/>
    <row r="1809" s="7" customFormat="1" ht="14.25" x14ac:dyDescent="0.2"/>
    <row r="1810" s="7" customFormat="1" ht="14.25" x14ac:dyDescent="0.2"/>
    <row r="1811" s="7" customFormat="1" ht="14.25" x14ac:dyDescent="0.2"/>
    <row r="1812" s="7" customFormat="1" ht="14.25" x14ac:dyDescent="0.2"/>
    <row r="1813" s="7" customFormat="1" ht="14.25" x14ac:dyDescent="0.2"/>
    <row r="1814" s="7" customFormat="1" ht="14.25" x14ac:dyDescent="0.2"/>
    <row r="1815" s="7" customFormat="1" ht="14.25" x14ac:dyDescent="0.2"/>
    <row r="1816" s="7" customFormat="1" ht="14.25" x14ac:dyDescent="0.2"/>
    <row r="1817" s="7" customFormat="1" ht="14.25" x14ac:dyDescent="0.2"/>
    <row r="1818" s="7" customFormat="1" ht="14.25" x14ac:dyDescent="0.2"/>
    <row r="1819" s="7" customFormat="1" ht="14.25" x14ac:dyDescent="0.2"/>
    <row r="1820" s="7" customFormat="1" ht="14.25" x14ac:dyDescent="0.2"/>
    <row r="1821" s="7" customFormat="1" ht="14.25" x14ac:dyDescent="0.2"/>
    <row r="1822" s="7" customFormat="1" ht="14.25" x14ac:dyDescent="0.2"/>
    <row r="1823" s="7" customFormat="1" ht="14.25" x14ac:dyDescent="0.2"/>
    <row r="1824" s="7" customFormat="1" ht="14.25" x14ac:dyDescent="0.2"/>
    <row r="1825" s="7" customFormat="1" ht="14.25" x14ac:dyDescent="0.2"/>
    <row r="1826" s="7" customFormat="1" ht="14.25" x14ac:dyDescent="0.2"/>
    <row r="1827" s="7" customFormat="1" ht="14.25" x14ac:dyDescent="0.2"/>
    <row r="1828" s="7" customFormat="1" ht="14.25" x14ac:dyDescent="0.2"/>
    <row r="1829" s="7" customFormat="1" ht="14.25" x14ac:dyDescent="0.2"/>
    <row r="1830" s="7" customFormat="1" ht="14.25" x14ac:dyDescent="0.2"/>
    <row r="1831" s="7" customFormat="1" ht="14.25" x14ac:dyDescent="0.2"/>
    <row r="1832" s="7" customFormat="1" ht="14.25" x14ac:dyDescent="0.2"/>
    <row r="1833" s="7" customFormat="1" ht="14.25" x14ac:dyDescent="0.2"/>
    <row r="1834" s="7" customFormat="1" ht="14.25" x14ac:dyDescent="0.2"/>
    <row r="1835" s="7" customFormat="1" ht="14.25" x14ac:dyDescent="0.2"/>
    <row r="1836" s="7" customFormat="1" ht="14.25" x14ac:dyDescent="0.2"/>
    <row r="1837" s="7" customFormat="1" ht="14.25" x14ac:dyDescent="0.2"/>
    <row r="1838" s="7" customFormat="1" ht="14.25" x14ac:dyDescent="0.2"/>
    <row r="1839" s="7" customFormat="1" ht="14.25" x14ac:dyDescent="0.2"/>
    <row r="1840" s="7" customFormat="1" ht="14.25" x14ac:dyDescent="0.2"/>
    <row r="1841" s="7" customFormat="1" ht="14.25" x14ac:dyDescent="0.2"/>
    <row r="1842" s="7" customFormat="1" ht="14.25" x14ac:dyDescent="0.2"/>
    <row r="1843" s="7" customFormat="1" ht="14.25" x14ac:dyDescent="0.2"/>
    <row r="1844" s="7" customFormat="1" ht="14.25" x14ac:dyDescent="0.2"/>
    <row r="1845" s="7" customFormat="1" ht="14.25" x14ac:dyDescent="0.2"/>
    <row r="1846" s="7" customFormat="1" ht="14.25" x14ac:dyDescent="0.2"/>
    <row r="1847" s="7" customFormat="1" ht="14.25" x14ac:dyDescent="0.2"/>
    <row r="1848" s="7" customFormat="1" ht="14.25" x14ac:dyDescent="0.2"/>
    <row r="1849" s="7" customFormat="1" ht="14.25" x14ac:dyDescent="0.2"/>
    <row r="1850" s="7" customFormat="1" ht="14.25" x14ac:dyDescent="0.2"/>
    <row r="1851" s="7" customFormat="1" ht="14.25" x14ac:dyDescent="0.2"/>
    <row r="1852" s="7" customFormat="1" ht="14.25" x14ac:dyDescent="0.2"/>
    <row r="1853" s="7" customFormat="1" ht="14.25" x14ac:dyDescent="0.2"/>
    <row r="1854" s="7" customFormat="1" ht="14.25" x14ac:dyDescent="0.2"/>
    <row r="1855" s="7" customFormat="1" ht="14.25" x14ac:dyDescent="0.2"/>
    <row r="1856" s="7" customFormat="1" ht="14.25" x14ac:dyDescent="0.2"/>
    <row r="1857" s="7" customFormat="1" ht="14.25" x14ac:dyDescent="0.2"/>
    <row r="1858" s="7" customFormat="1" ht="14.25" x14ac:dyDescent="0.2"/>
    <row r="1859" s="7" customFormat="1" ht="14.25" x14ac:dyDescent="0.2"/>
    <row r="1860" s="7" customFormat="1" ht="14.25" x14ac:dyDescent="0.2"/>
    <row r="1861" s="7" customFormat="1" ht="14.25" x14ac:dyDescent="0.2"/>
    <row r="1862" s="7" customFormat="1" ht="14.25" x14ac:dyDescent="0.2"/>
    <row r="1863" s="7" customFormat="1" ht="14.25" x14ac:dyDescent="0.2"/>
    <row r="1864" s="7" customFormat="1" ht="14.25" x14ac:dyDescent="0.2"/>
    <row r="1865" s="7" customFormat="1" ht="14.25" x14ac:dyDescent="0.2"/>
    <row r="1866" s="7" customFormat="1" ht="14.25" x14ac:dyDescent="0.2"/>
    <row r="1867" s="7" customFormat="1" ht="14.25" x14ac:dyDescent="0.2"/>
    <row r="1868" s="7" customFormat="1" ht="14.25" x14ac:dyDescent="0.2"/>
    <row r="1869" s="7" customFormat="1" ht="14.25" x14ac:dyDescent="0.2"/>
    <row r="1870" s="7" customFormat="1" ht="14.25" x14ac:dyDescent="0.2"/>
    <row r="1871" s="7" customFormat="1" ht="14.25" x14ac:dyDescent="0.2"/>
    <row r="1872" s="7" customFormat="1" ht="14.25" x14ac:dyDescent="0.2"/>
    <row r="1873" s="7" customFormat="1" ht="14.25" x14ac:dyDescent="0.2"/>
    <row r="1874" s="7" customFormat="1" ht="14.25" x14ac:dyDescent="0.2"/>
    <row r="1875" s="7" customFormat="1" ht="14.25" x14ac:dyDescent="0.2"/>
    <row r="1876" s="7" customFormat="1" ht="14.25" x14ac:dyDescent="0.2"/>
    <row r="1877" s="7" customFormat="1" ht="14.25" x14ac:dyDescent="0.2"/>
    <row r="1878" s="7" customFormat="1" ht="14.25" x14ac:dyDescent="0.2"/>
    <row r="1879" s="7" customFormat="1" ht="14.25" x14ac:dyDescent="0.2"/>
    <row r="1880" s="7" customFormat="1" ht="14.25" x14ac:dyDescent="0.2"/>
    <row r="1881" s="7" customFormat="1" ht="14.25" x14ac:dyDescent="0.2"/>
    <row r="1882" s="7" customFormat="1" ht="14.25" x14ac:dyDescent="0.2"/>
    <row r="1883" s="7" customFormat="1" ht="14.25" x14ac:dyDescent="0.2"/>
    <row r="1884" s="7" customFormat="1" ht="14.25" x14ac:dyDescent="0.2"/>
    <row r="1885" s="7" customFormat="1" ht="14.25" x14ac:dyDescent="0.2"/>
    <row r="1886" s="7" customFormat="1" ht="14.25" x14ac:dyDescent="0.2"/>
    <row r="1887" s="7" customFormat="1" ht="14.25" x14ac:dyDescent="0.2"/>
    <row r="1888" s="7" customFormat="1" ht="14.25" x14ac:dyDescent="0.2"/>
    <row r="1889" s="7" customFormat="1" ht="14.25" x14ac:dyDescent="0.2"/>
    <row r="1890" s="7" customFormat="1" ht="14.25" x14ac:dyDescent="0.2"/>
    <row r="1891" s="7" customFormat="1" ht="14.25" x14ac:dyDescent="0.2"/>
    <row r="1892" s="7" customFormat="1" ht="14.25" x14ac:dyDescent="0.2"/>
    <row r="1893" s="7" customFormat="1" ht="14.25" x14ac:dyDescent="0.2"/>
    <row r="1894" s="7" customFormat="1" ht="14.25" x14ac:dyDescent="0.2"/>
    <row r="1895" s="7" customFormat="1" ht="14.25" x14ac:dyDescent="0.2"/>
    <row r="1896" s="7" customFormat="1" ht="14.25" x14ac:dyDescent="0.2"/>
    <row r="1897" s="7" customFormat="1" ht="14.25" x14ac:dyDescent="0.2"/>
    <row r="1898" s="7" customFormat="1" ht="14.25" x14ac:dyDescent="0.2"/>
    <row r="1899" s="7" customFormat="1" ht="14.25" x14ac:dyDescent="0.2"/>
    <row r="1900" s="7" customFormat="1" ht="14.25" x14ac:dyDescent="0.2"/>
    <row r="1901" s="7" customFormat="1" ht="14.25" x14ac:dyDescent="0.2"/>
    <row r="1902" s="7" customFormat="1" ht="14.25" x14ac:dyDescent="0.2"/>
    <row r="1903" s="7" customFormat="1" ht="14.25" x14ac:dyDescent="0.2"/>
    <row r="1904" s="7" customFormat="1" ht="14.25" x14ac:dyDescent="0.2"/>
    <row r="1905" s="7" customFormat="1" ht="14.25" x14ac:dyDescent="0.2"/>
    <row r="1906" s="7" customFormat="1" ht="14.25" x14ac:dyDescent="0.2"/>
    <row r="1907" s="7" customFormat="1" ht="14.25" x14ac:dyDescent="0.2"/>
    <row r="1908" s="7" customFormat="1" ht="14.25" x14ac:dyDescent="0.2"/>
    <row r="1909" s="7" customFormat="1" ht="14.25" x14ac:dyDescent="0.2"/>
    <row r="1910" s="7" customFormat="1" ht="14.25" x14ac:dyDescent="0.2"/>
    <row r="1911" s="7" customFormat="1" ht="14.25" x14ac:dyDescent="0.2"/>
    <row r="1912" s="7" customFormat="1" ht="14.25" x14ac:dyDescent="0.2"/>
    <row r="1913" s="7" customFormat="1" ht="14.25" x14ac:dyDescent="0.2"/>
    <row r="1914" s="7" customFormat="1" ht="14.25" x14ac:dyDescent="0.2"/>
    <row r="1915" s="7" customFormat="1" ht="14.25" x14ac:dyDescent="0.2"/>
    <row r="1916" s="7" customFormat="1" ht="14.25" x14ac:dyDescent="0.2"/>
    <row r="1917" s="7" customFormat="1" ht="14.25" x14ac:dyDescent="0.2"/>
    <row r="1918" s="7" customFormat="1" ht="14.25" x14ac:dyDescent="0.2"/>
    <row r="1919" s="7" customFormat="1" ht="14.25" x14ac:dyDescent="0.2"/>
    <row r="1920" s="7" customFormat="1" ht="14.25" x14ac:dyDescent="0.2"/>
    <row r="1921" s="7" customFormat="1" ht="14.25" x14ac:dyDescent="0.2"/>
    <row r="1922" s="7" customFormat="1" ht="14.25" x14ac:dyDescent="0.2"/>
    <row r="1923" s="7" customFormat="1" ht="14.25" x14ac:dyDescent="0.2"/>
    <row r="1924" s="7" customFormat="1" ht="14.25" x14ac:dyDescent="0.2"/>
    <row r="1925" s="7" customFormat="1" ht="14.25" x14ac:dyDescent="0.2"/>
    <row r="1926" s="7" customFormat="1" ht="14.25" x14ac:dyDescent="0.2"/>
    <row r="1927" s="7" customFormat="1" ht="14.25" x14ac:dyDescent="0.2"/>
    <row r="1928" s="7" customFormat="1" ht="14.25" x14ac:dyDescent="0.2"/>
    <row r="1929" s="7" customFormat="1" ht="14.25" x14ac:dyDescent="0.2"/>
    <row r="1930" s="7" customFormat="1" ht="14.25" x14ac:dyDescent="0.2"/>
    <row r="1931" s="7" customFormat="1" ht="14.25" x14ac:dyDescent="0.2"/>
    <row r="1932" s="7" customFormat="1" ht="14.25" x14ac:dyDescent="0.2"/>
    <row r="1933" s="7" customFormat="1" ht="14.25" x14ac:dyDescent="0.2"/>
    <row r="1934" s="7" customFormat="1" ht="14.25" x14ac:dyDescent="0.2"/>
    <row r="1935" s="7" customFormat="1" ht="14.25" x14ac:dyDescent="0.2"/>
    <row r="1936" s="7" customFormat="1" ht="14.25" x14ac:dyDescent="0.2"/>
    <row r="1937" s="7" customFormat="1" ht="14.25" x14ac:dyDescent="0.2"/>
    <row r="1938" s="7" customFormat="1" ht="14.25" x14ac:dyDescent="0.2"/>
    <row r="1939" s="7" customFormat="1" ht="14.25" x14ac:dyDescent="0.2"/>
    <row r="1940" s="7" customFormat="1" ht="14.25" x14ac:dyDescent="0.2"/>
    <row r="1941" s="7" customFormat="1" ht="14.25" x14ac:dyDescent="0.2"/>
    <row r="1942" s="7" customFormat="1" ht="14.25" x14ac:dyDescent="0.2"/>
    <row r="1943" s="7" customFormat="1" ht="14.25" x14ac:dyDescent="0.2"/>
    <row r="1944" s="7" customFormat="1" ht="14.25" x14ac:dyDescent="0.2"/>
    <row r="1945" s="7" customFormat="1" ht="14.25" x14ac:dyDescent="0.2"/>
    <row r="1946" s="7" customFormat="1" ht="14.25" x14ac:dyDescent="0.2"/>
    <row r="1947" s="7" customFormat="1" ht="14.25" x14ac:dyDescent="0.2"/>
    <row r="1948" s="7" customFormat="1" ht="14.25" x14ac:dyDescent="0.2"/>
    <row r="1949" s="7" customFormat="1" ht="14.25" x14ac:dyDescent="0.2"/>
    <row r="1950" s="7" customFormat="1" ht="14.25" x14ac:dyDescent="0.2"/>
    <row r="1951" s="7" customFormat="1" ht="14.25" x14ac:dyDescent="0.2"/>
    <row r="1952" s="7" customFormat="1" ht="14.25" x14ac:dyDescent="0.2"/>
    <row r="1953" s="7" customFormat="1" ht="14.25" x14ac:dyDescent="0.2"/>
    <row r="1954" s="7" customFormat="1" ht="14.25" x14ac:dyDescent="0.2"/>
    <row r="1955" s="7" customFormat="1" ht="14.25" x14ac:dyDescent="0.2"/>
    <row r="1956" s="7" customFormat="1" ht="14.25" x14ac:dyDescent="0.2"/>
    <row r="1957" s="7" customFormat="1" ht="14.25" x14ac:dyDescent="0.2"/>
    <row r="1958" s="7" customFormat="1" ht="14.25" x14ac:dyDescent="0.2"/>
    <row r="1959" s="7" customFormat="1" ht="14.25" x14ac:dyDescent="0.2"/>
    <row r="1960" s="7" customFormat="1" ht="14.25" x14ac:dyDescent="0.2"/>
    <row r="1961" s="7" customFormat="1" ht="14.25" x14ac:dyDescent="0.2"/>
    <row r="1962" s="7" customFormat="1" ht="14.25" x14ac:dyDescent="0.2"/>
    <row r="1963" s="7" customFormat="1" ht="14.25" x14ac:dyDescent="0.2"/>
    <row r="1964" s="7" customFormat="1" ht="14.25" x14ac:dyDescent="0.2"/>
    <row r="1965" s="7" customFormat="1" ht="14.25" x14ac:dyDescent="0.2"/>
    <row r="1966" s="7" customFormat="1" ht="14.25" x14ac:dyDescent="0.2"/>
    <row r="1967" s="7" customFormat="1" ht="14.25" x14ac:dyDescent="0.2"/>
    <row r="1968" s="7" customFormat="1" ht="14.25" x14ac:dyDescent="0.2"/>
    <row r="1969" s="7" customFormat="1" ht="14.25" x14ac:dyDescent="0.2"/>
    <row r="1970" s="7" customFormat="1" ht="14.25" x14ac:dyDescent="0.2"/>
    <row r="1971" s="7" customFormat="1" ht="14.25" x14ac:dyDescent="0.2"/>
    <row r="1972" s="7" customFormat="1" ht="14.25" x14ac:dyDescent="0.2"/>
    <row r="1973" s="7" customFormat="1" ht="14.25" x14ac:dyDescent="0.2"/>
    <row r="1974" s="7" customFormat="1" ht="14.25" x14ac:dyDescent="0.2"/>
    <row r="1975" s="7" customFormat="1" ht="14.25" x14ac:dyDescent="0.2"/>
    <row r="1976" s="7" customFormat="1" ht="14.25" x14ac:dyDescent="0.2"/>
    <row r="1977" s="7" customFormat="1" ht="14.25" x14ac:dyDescent="0.2"/>
    <row r="1978" s="7" customFormat="1" ht="14.25" x14ac:dyDescent="0.2"/>
    <row r="1979" s="7" customFormat="1" ht="14.25" x14ac:dyDescent="0.2"/>
    <row r="1980" s="7" customFormat="1" ht="14.25" x14ac:dyDescent="0.2"/>
    <row r="1981" s="7" customFormat="1" ht="14.25" x14ac:dyDescent="0.2"/>
    <row r="1982" s="7" customFormat="1" ht="14.25" x14ac:dyDescent="0.2"/>
    <row r="1983" s="7" customFormat="1" ht="14.25" x14ac:dyDescent="0.2"/>
    <row r="1984" s="7" customFormat="1" ht="14.25" x14ac:dyDescent="0.2"/>
    <row r="1985" s="7" customFormat="1" ht="14.25" x14ac:dyDescent="0.2"/>
    <row r="1986" s="7" customFormat="1" ht="14.25" customHeight="1" x14ac:dyDescent="0.2"/>
    <row r="1987" s="7" customFormat="1" ht="14.25" customHeight="1" x14ac:dyDescent="0.2"/>
    <row r="1988" s="7" customFormat="1" ht="14.25" customHeight="1" x14ac:dyDescent="0.2"/>
    <row r="1989" s="7" customFormat="1" ht="14.25" customHeight="1" x14ac:dyDescent="0.2"/>
    <row r="1990" s="7" customFormat="1" ht="14.25" customHeight="1" x14ac:dyDescent="0.2"/>
    <row r="1991" s="7" customFormat="1" ht="14.25" customHeight="1" x14ac:dyDescent="0.2"/>
    <row r="1992" s="7" customFormat="1" ht="14.25" customHeight="1" x14ac:dyDescent="0.2"/>
    <row r="1993" s="7" customFormat="1" ht="14.25" customHeight="1" x14ac:dyDescent="0.2"/>
    <row r="1994" s="7" customFormat="1" ht="14.25" customHeight="1" x14ac:dyDescent="0.2"/>
    <row r="1995" s="7" customFormat="1" ht="14.25" customHeight="1" x14ac:dyDescent="0.2"/>
    <row r="1996" s="7" customFormat="1" ht="14.25" customHeight="1" x14ac:dyDescent="0.2"/>
    <row r="1997" s="7" customFormat="1" ht="14.25" customHeight="1" x14ac:dyDescent="0.2"/>
    <row r="1998" s="7" customFormat="1" ht="14.25" customHeight="1" x14ac:dyDescent="0.2"/>
    <row r="1999" s="7" customFormat="1" ht="14.25" customHeight="1" x14ac:dyDescent="0.2"/>
    <row r="2000" s="7" customFormat="1" ht="14.25" customHeight="1" x14ac:dyDescent="0.2"/>
    <row r="2001" ht="14.25" customHeight="1" x14ac:dyDescent="0.2"/>
    <row r="2002" ht="14.25" customHeight="1" x14ac:dyDescent="0.2"/>
    <row r="2003" ht="14.25" customHeight="1" x14ac:dyDescent="0.2"/>
    <row r="2004" ht="14.25" customHeight="1" x14ac:dyDescent="0.2"/>
    <row r="2005" ht="14.25" customHeight="1" x14ac:dyDescent="0.2"/>
  </sheetData>
  <mergeCells count="15">
    <mergeCell ref="C35:K37"/>
    <mergeCell ref="D30:K32"/>
    <mergeCell ref="D19:K21"/>
    <mergeCell ref="B12:G12"/>
    <mergeCell ref="B28:G28"/>
    <mergeCell ref="I14:K15"/>
    <mergeCell ref="B17:G17"/>
    <mergeCell ref="C14:D14"/>
    <mergeCell ref="C15:D15"/>
    <mergeCell ref="C24:K26"/>
    <mergeCell ref="F6:H6"/>
    <mergeCell ref="B8:L8"/>
    <mergeCell ref="K5:L5"/>
    <mergeCell ref="B1:J3"/>
    <mergeCell ref="C5:H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2686"/>
  <sheetViews>
    <sheetView showGridLines="0" topLeftCell="C1" zoomScaleNormal="100" workbookViewId="0">
      <selection activeCell="K3" sqref="K3"/>
    </sheetView>
  </sheetViews>
  <sheetFormatPr baseColWidth="10" defaultColWidth="0" defaultRowHeight="0" customHeight="1" zeroHeight="1" x14ac:dyDescent="0.2"/>
  <cols>
    <col min="1" max="1" width="2.7109375" style="7" customWidth="1"/>
    <col min="2" max="2" width="33" style="1" customWidth="1"/>
    <col min="3" max="3" width="21.42578125" style="1" customWidth="1"/>
    <col min="4" max="4" width="11.140625" style="1" customWidth="1"/>
    <col min="5" max="5" width="32.140625" style="1" bestFit="1" customWidth="1"/>
    <col min="6" max="6" width="21.7109375" style="1" customWidth="1"/>
    <col min="7" max="7" width="21.7109375" style="7" customWidth="1"/>
    <col min="8" max="8" width="15" style="7" customWidth="1"/>
    <col min="9" max="9" width="18.85546875" style="7" customWidth="1"/>
    <col min="10" max="10" width="18.140625" style="7" customWidth="1"/>
    <col min="11" max="11" width="14" style="7" customWidth="1"/>
    <col min="12" max="12" width="11.42578125" style="7" customWidth="1"/>
    <col min="13" max="16384" width="11.42578125" style="7" hidden="1"/>
  </cols>
  <sheetData>
    <row r="1" spans="2:21" s="207" customFormat="1" ht="27.75" customHeight="1" x14ac:dyDescent="0.25">
      <c r="B1" s="249" t="s">
        <v>407</v>
      </c>
      <c r="C1" s="249"/>
      <c r="D1" s="249"/>
      <c r="E1" s="249"/>
      <c r="F1" s="249"/>
      <c r="G1" s="249"/>
      <c r="H1" s="249"/>
      <c r="I1" s="249"/>
      <c r="J1" s="241" t="s">
        <v>543</v>
      </c>
      <c r="K1" s="239" t="s">
        <v>548</v>
      </c>
      <c r="L1" s="2"/>
    </row>
    <row r="2" spans="2:21" s="207" customFormat="1" ht="27.75" customHeight="1" x14ac:dyDescent="0.25">
      <c r="B2" s="249"/>
      <c r="C2" s="249"/>
      <c r="D2" s="249"/>
      <c r="E2" s="249"/>
      <c r="F2" s="249"/>
      <c r="G2" s="249"/>
      <c r="H2" s="249"/>
      <c r="I2" s="249"/>
      <c r="J2" s="241" t="s">
        <v>544</v>
      </c>
      <c r="K2" s="239">
        <v>1</v>
      </c>
      <c r="L2" s="2"/>
    </row>
    <row r="3" spans="2:21" s="207" customFormat="1" ht="27.75" customHeight="1" x14ac:dyDescent="0.25">
      <c r="B3" s="249"/>
      <c r="C3" s="249"/>
      <c r="D3" s="249"/>
      <c r="E3" s="249"/>
      <c r="F3" s="249"/>
      <c r="G3" s="249"/>
      <c r="H3" s="249"/>
      <c r="I3" s="249"/>
      <c r="J3" s="241" t="s">
        <v>552</v>
      </c>
      <c r="K3" s="240">
        <v>44573</v>
      </c>
      <c r="L3" s="2"/>
    </row>
    <row r="4" spans="2:21" s="45" customFormat="1" ht="14.25" customHeight="1" thickBot="1" x14ac:dyDescent="0.25">
      <c r="B4" s="80"/>
      <c r="C4" s="80"/>
      <c r="D4" s="80"/>
      <c r="E4" s="80"/>
      <c r="F4" s="81"/>
      <c r="G4" s="80"/>
      <c r="H4" s="80"/>
      <c r="I4" s="82"/>
      <c r="J4" s="83"/>
      <c r="K4" s="2"/>
      <c r="L4" s="7"/>
      <c r="M4" s="85"/>
      <c r="N4" s="51"/>
      <c r="O4" s="41"/>
      <c r="P4" s="41"/>
      <c r="Q4" s="40"/>
      <c r="R4" s="40"/>
      <c r="S4" s="40"/>
    </row>
    <row r="5" spans="2:21" s="43" customFormat="1" ht="24" customHeight="1" thickBot="1" x14ac:dyDescent="0.3">
      <c r="B5" s="39" t="s">
        <v>389</v>
      </c>
      <c r="C5" s="256" t="s">
        <v>77</v>
      </c>
      <c r="D5" s="256"/>
      <c r="E5" s="256"/>
      <c r="F5" s="257"/>
      <c r="G5" s="73" t="s">
        <v>390</v>
      </c>
      <c r="H5" s="279" t="s">
        <v>383</v>
      </c>
      <c r="I5" s="279"/>
      <c r="J5" s="279"/>
      <c r="K5" s="280"/>
      <c r="L5" s="2"/>
      <c r="M5" s="74"/>
      <c r="N5" s="40"/>
      <c r="O5" s="40"/>
      <c r="P5" s="41"/>
      <c r="Q5" s="42"/>
      <c r="R5" s="42"/>
      <c r="S5" s="40"/>
      <c r="T5" s="40"/>
      <c r="U5" s="40"/>
    </row>
    <row r="6" spans="2:21" s="45" customFormat="1" ht="24" customHeight="1" thickBot="1" x14ac:dyDescent="0.3">
      <c r="B6" s="61" t="s">
        <v>391</v>
      </c>
      <c r="C6" s="75" t="s">
        <v>6</v>
      </c>
      <c r="D6" s="63" t="s">
        <v>392</v>
      </c>
      <c r="E6" s="281" t="s">
        <v>6</v>
      </c>
      <c r="F6" s="281"/>
      <c r="G6" s="76" t="s">
        <v>381</v>
      </c>
      <c r="H6" s="59" t="s">
        <v>393</v>
      </c>
      <c r="I6" s="58" t="s">
        <v>384</v>
      </c>
      <c r="J6" s="77"/>
      <c r="K6" s="60" t="s">
        <v>441</v>
      </c>
      <c r="L6" s="2"/>
      <c r="M6" s="78" t="s">
        <v>386</v>
      </c>
      <c r="N6" s="51"/>
      <c r="O6" s="41"/>
      <c r="P6" s="41"/>
      <c r="Q6" s="40"/>
      <c r="R6" s="40"/>
      <c r="S6" s="40"/>
    </row>
    <row r="7" spans="2:21" s="45" customFormat="1" ht="14.25" customHeight="1" thickBot="1" x14ac:dyDescent="0.3">
      <c r="B7" s="80"/>
      <c r="C7" s="80"/>
      <c r="D7" s="80"/>
      <c r="E7" s="80"/>
      <c r="F7" s="81"/>
      <c r="G7" s="80"/>
      <c r="H7" s="80"/>
      <c r="I7" s="82"/>
      <c r="J7" s="83"/>
      <c r="K7" s="2"/>
      <c r="L7" s="2"/>
      <c r="M7" s="85"/>
      <c r="N7" s="51"/>
      <c r="O7" s="41"/>
      <c r="P7" s="41"/>
      <c r="Q7" s="40"/>
      <c r="R7" s="40"/>
      <c r="S7" s="40"/>
    </row>
    <row r="8" spans="2:21" ht="22.5" customHeight="1" thickBot="1" x14ac:dyDescent="0.25">
      <c r="B8" s="282" t="s">
        <v>394</v>
      </c>
      <c r="C8" s="283"/>
      <c r="D8" s="283"/>
      <c r="E8" s="283"/>
      <c r="F8" s="283"/>
      <c r="G8" s="283"/>
      <c r="H8" s="283"/>
      <c r="I8" s="283"/>
      <c r="J8" s="283"/>
      <c r="K8" s="284"/>
      <c r="L8" s="2"/>
    </row>
    <row r="9" spans="2:21" ht="27" customHeight="1" thickBot="1" x14ac:dyDescent="0.25">
      <c r="B9" s="96"/>
      <c r="C9" s="97"/>
      <c r="D9" s="97"/>
      <c r="E9" s="97"/>
      <c r="F9" s="97"/>
      <c r="G9" s="97"/>
      <c r="H9" s="97"/>
      <c r="I9" s="97"/>
      <c r="J9" s="97"/>
      <c r="K9" s="98"/>
    </row>
    <row r="10" spans="2:21" ht="24" customHeight="1" x14ac:dyDescent="0.2">
      <c r="B10" s="226" t="s">
        <v>408</v>
      </c>
      <c r="C10" s="227" t="s">
        <v>409</v>
      </c>
      <c r="D10" s="52"/>
      <c r="E10" s="52"/>
      <c r="F10" s="52"/>
      <c r="G10" s="52"/>
      <c r="H10" s="52"/>
      <c r="I10" s="52"/>
      <c r="J10" s="52"/>
      <c r="K10" s="99"/>
    </row>
    <row r="11" spans="2:21" ht="19.5" customHeight="1" x14ac:dyDescent="0.2">
      <c r="B11" s="102" t="s">
        <v>20</v>
      </c>
      <c r="C11" s="90">
        <f>SUM(G16:G650)</f>
        <v>1248421846.398905</v>
      </c>
      <c r="D11" s="7"/>
      <c r="E11" s="7"/>
      <c r="F11" s="7"/>
      <c r="K11" s="23"/>
    </row>
    <row r="12" spans="2:21" ht="19.5" customHeight="1" x14ac:dyDescent="0.2">
      <c r="B12" s="102" t="s">
        <v>21</v>
      </c>
      <c r="C12" s="90">
        <v>1248421900.6099999</v>
      </c>
      <c r="D12" s="100"/>
      <c r="E12" s="100"/>
      <c r="F12" s="100"/>
      <c r="G12" s="100"/>
      <c r="H12" s="100"/>
      <c r="I12" s="100"/>
      <c r="J12" s="100"/>
      <c r="K12" s="101"/>
    </row>
    <row r="13" spans="2:21" ht="19.5" customHeight="1" thickBot="1" x14ac:dyDescent="0.25">
      <c r="B13" s="103" t="s">
        <v>22</v>
      </c>
      <c r="C13" s="115">
        <f>C11-C12</f>
        <v>-54.211094856262207</v>
      </c>
      <c r="D13" s="95"/>
      <c r="E13" s="95"/>
      <c r="F13" s="95"/>
      <c r="G13" s="95"/>
      <c r="H13" s="95"/>
      <c r="I13" s="95"/>
      <c r="J13" s="95"/>
      <c r="K13" s="87"/>
    </row>
    <row r="14" spans="2:21" ht="20.25" customHeight="1" thickBot="1" x14ac:dyDescent="0.25">
      <c r="B14" s="277"/>
      <c r="C14" s="278"/>
      <c r="D14" s="95"/>
      <c r="E14" s="95"/>
      <c r="F14" s="95"/>
      <c r="G14" s="95"/>
      <c r="H14" s="95"/>
      <c r="I14" s="95"/>
      <c r="J14" s="95"/>
      <c r="K14" s="87"/>
    </row>
    <row r="15" spans="2:21" ht="33" customHeight="1" x14ac:dyDescent="0.2">
      <c r="B15" s="228" t="s">
        <v>410</v>
      </c>
      <c r="C15" s="286" t="s">
        <v>399</v>
      </c>
      <c r="D15" s="286"/>
      <c r="E15" s="229" t="s">
        <v>411</v>
      </c>
      <c r="F15" s="230" t="s">
        <v>412</v>
      </c>
      <c r="G15" s="230" t="s">
        <v>413</v>
      </c>
      <c r="H15" s="231" t="s">
        <v>414</v>
      </c>
      <c r="K15" s="23"/>
    </row>
    <row r="16" spans="2:21" ht="16.5" customHeight="1" x14ac:dyDescent="0.2">
      <c r="B16" s="88">
        <v>20001</v>
      </c>
      <c r="C16" s="285" t="s">
        <v>86</v>
      </c>
      <c r="D16" s="285" t="s">
        <v>86</v>
      </c>
      <c r="E16" s="108">
        <v>2</v>
      </c>
      <c r="F16" s="89">
        <v>2092269.5077951909</v>
      </c>
      <c r="G16" s="89">
        <f t="shared" ref="G16:G79" si="0">+F16*E16</f>
        <v>4184539.0155903818</v>
      </c>
      <c r="H16" s="105"/>
      <c r="K16" s="23"/>
    </row>
    <row r="17" spans="2:12" ht="16.5" customHeight="1" x14ac:dyDescent="0.2">
      <c r="B17" s="88">
        <v>20002</v>
      </c>
      <c r="C17" s="285" t="s">
        <v>87</v>
      </c>
      <c r="D17" s="285" t="s">
        <v>87</v>
      </c>
      <c r="E17" s="108">
        <v>1</v>
      </c>
      <c r="F17" s="89">
        <v>401018.32232741156</v>
      </c>
      <c r="G17" s="89">
        <f t="shared" si="0"/>
        <v>401018.32232741156</v>
      </c>
      <c r="H17" s="105"/>
      <c r="K17" s="23"/>
    </row>
    <row r="18" spans="2:12" ht="16.5" customHeight="1" x14ac:dyDescent="0.2">
      <c r="B18" s="88">
        <v>20003</v>
      </c>
      <c r="C18" s="285" t="s">
        <v>88</v>
      </c>
      <c r="D18" s="285" t="s">
        <v>88</v>
      </c>
      <c r="E18" s="108">
        <v>1</v>
      </c>
      <c r="F18" s="89">
        <v>488196.21848554455</v>
      </c>
      <c r="G18" s="109">
        <f t="shared" si="0"/>
        <v>488196.21848554455</v>
      </c>
      <c r="H18" s="113" t="s">
        <v>36</v>
      </c>
      <c r="K18" s="23"/>
    </row>
    <row r="19" spans="2:12" ht="16.5" customHeight="1" x14ac:dyDescent="0.2">
      <c r="B19" s="88">
        <v>20004</v>
      </c>
      <c r="C19" s="285" t="s">
        <v>89</v>
      </c>
      <c r="D19" s="285" t="s">
        <v>89</v>
      </c>
      <c r="E19" s="108">
        <v>3</v>
      </c>
      <c r="F19" s="89">
        <v>398181.4487049951</v>
      </c>
      <c r="G19" s="89">
        <f t="shared" si="0"/>
        <v>1194544.3461149852</v>
      </c>
      <c r="H19" s="105"/>
      <c r="K19" s="23"/>
    </row>
    <row r="20" spans="2:12" ht="16.5" customHeight="1" x14ac:dyDescent="0.2">
      <c r="B20" s="88">
        <v>20005</v>
      </c>
      <c r="C20" s="285" t="s">
        <v>90</v>
      </c>
      <c r="D20" s="285" t="s">
        <v>90</v>
      </c>
      <c r="E20" s="108">
        <v>4</v>
      </c>
      <c r="F20" s="89">
        <v>810348.36793807673</v>
      </c>
      <c r="G20" s="89">
        <f t="shared" si="0"/>
        <v>3241393.4717523069</v>
      </c>
      <c r="H20" s="105"/>
      <c r="K20" s="23"/>
    </row>
    <row r="21" spans="2:12" ht="16.5" customHeight="1" x14ac:dyDescent="0.2">
      <c r="B21" s="88">
        <v>20006</v>
      </c>
      <c r="C21" s="285" t="s">
        <v>91</v>
      </c>
      <c r="D21" s="285" t="s">
        <v>91</v>
      </c>
      <c r="E21" s="108">
        <v>42</v>
      </c>
      <c r="F21" s="89">
        <v>382021.37345652189</v>
      </c>
      <c r="G21" s="89">
        <f t="shared" si="0"/>
        <v>16044897.685173919</v>
      </c>
      <c r="H21" s="105"/>
      <c r="K21" s="23"/>
    </row>
    <row r="22" spans="2:12" ht="16.5" customHeight="1" x14ac:dyDescent="0.25">
      <c r="B22" s="88">
        <v>20007</v>
      </c>
      <c r="C22" s="285" t="s">
        <v>92</v>
      </c>
      <c r="D22" s="285" t="s">
        <v>92</v>
      </c>
      <c r="E22" s="108">
        <v>10</v>
      </c>
      <c r="F22" s="89">
        <v>382021.37345652189</v>
      </c>
      <c r="G22" s="89">
        <f t="shared" si="0"/>
        <v>3820213.7345652189</v>
      </c>
      <c r="H22" s="105"/>
      <c r="K22" s="111"/>
      <c r="L22" s="112"/>
    </row>
    <row r="23" spans="2:12" ht="16.5" customHeight="1" x14ac:dyDescent="0.2">
      <c r="B23" s="88">
        <v>20008</v>
      </c>
      <c r="C23" s="285" t="s">
        <v>93</v>
      </c>
      <c r="D23" s="285" t="s">
        <v>93</v>
      </c>
      <c r="E23" s="108">
        <v>4</v>
      </c>
      <c r="F23" s="89">
        <v>374133.91640261631</v>
      </c>
      <c r="G23" s="89">
        <f t="shared" si="0"/>
        <v>1496535.6656104652</v>
      </c>
      <c r="H23" s="105"/>
      <c r="K23" s="23"/>
    </row>
    <row r="24" spans="2:12" ht="16.5" customHeight="1" x14ac:dyDescent="0.2">
      <c r="B24" s="88">
        <v>20009</v>
      </c>
      <c r="C24" s="285" t="s">
        <v>94</v>
      </c>
      <c r="D24" s="285" t="s">
        <v>94</v>
      </c>
      <c r="E24" s="108">
        <v>1</v>
      </c>
      <c r="F24" s="89">
        <v>2092269.5077951909</v>
      </c>
      <c r="G24" s="89">
        <f t="shared" si="0"/>
        <v>2092269.5077951909</v>
      </c>
      <c r="H24" s="105"/>
      <c r="K24" s="23"/>
    </row>
    <row r="25" spans="2:12" ht="16.5" customHeight="1" x14ac:dyDescent="0.2">
      <c r="B25" s="88">
        <v>20010</v>
      </c>
      <c r="C25" s="285" t="s">
        <v>95</v>
      </c>
      <c r="D25" s="285" t="s">
        <v>95</v>
      </c>
      <c r="E25" s="108">
        <v>1</v>
      </c>
      <c r="F25" s="89">
        <v>1040691</v>
      </c>
      <c r="G25" s="89">
        <f t="shared" si="0"/>
        <v>1040691</v>
      </c>
      <c r="H25" s="105"/>
      <c r="K25" s="23"/>
    </row>
    <row r="26" spans="2:12" ht="16.5" customHeight="1" x14ac:dyDescent="0.2">
      <c r="B26" s="88">
        <v>20011</v>
      </c>
      <c r="C26" s="285" t="s">
        <v>96</v>
      </c>
      <c r="D26" s="285" t="s">
        <v>96</v>
      </c>
      <c r="E26" s="108">
        <v>3</v>
      </c>
      <c r="F26" s="89">
        <v>382021.37345652189</v>
      </c>
      <c r="G26" s="89">
        <f t="shared" si="0"/>
        <v>1146064.1203695657</v>
      </c>
      <c r="H26" s="105"/>
      <c r="K26" s="23"/>
    </row>
    <row r="27" spans="2:12" ht="16.5" customHeight="1" x14ac:dyDescent="0.2">
      <c r="B27" s="88">
        <v>20012</v>
      </c>
      <c r="C27" s="285" t="s">
        <v>97</v>
      </c>
      <c r="D27" s="285" t="s">
        <v>97</v>
      </c>
      <c r="E27" s="108">
        <v>1</v>
      </c>
      <c r="F27" s="89">
        <v>11572310</v>
      </c>
      <c r="G27" s="89">
        <f t="shared" si="0"/>
        <v>11572310</v>
      </c>
      <c r="H27" s="105"/>
      <c r="K27" s="23"/>
    </row>
    <row r="28" spans="2:12" ht="16.5" customHeight="1" x14ac:dyDescent="0.2">
      <c r="B28" s="88">
        <v>20013</v>
      </c>
      <c r="C28" s="285" t="s">
        <v>98</v>
      </c>
      <c r="D28" s="285" t="s">
        <v>98</v>
      </c>
      <c r="E28" s="108">
        <v>1</v>
      </c>
      <c r="F28" s="89">
        <v>1255837.5</v>
      </c>
      <c r="G28" s="89">
        <f t="shared" si="0"/>
        <v>1255837.5</v>
      </c>
      <c r="H28" s="105"/>
      <c r="K28" s="23"/>
    </row>
    <row r="29" spans="2:12" ht="16.5" customHeight="1" x14ac:dyDescent="0.2">
      <c r="B29" s="88">
        <v>20014</v>
      </c>
      <c r="C29" s="285" t="s">
        <v>99</v>
      </c>
      <c r="D29" s="285" t="s">
        <v>99</v>
      </c>
      <c r="E29" s="108">
        <v>1</v>
      </c>
      <c r="F29" s="89">
        <v>5154107.812446286</v>
      </c>
      <c r="G29" s="89">
        <f t="shared" si="0"/>
        <v>5154107.812446286</v>
      </c>
      <c r="H29" s="105"/>
      <c r="K29" s="23"/>
    </row>
    <row r="30" spans="2:12" ht="16.5" customHeight="1" x14ac:dyDescent="0.2">
      <c r="B30" s="88">
        <v>20015</v>
      </c>
      <c r="C30" s="285" t="s">
        <v>100</v>
      </c>
      <c r="D30" s="285" t="s">
        <v>100</v>
      </c>
      <c r="E30" s="108">
        <v>16</v>
      </c>
      <c r="F30" s="89">
        <v>69769.787368866659</v>
      </c>
      <c r="G30" s="89">
        <f t="shared" si="0"/>
        <v>1116316.5979018665</v>
      </c>
      <c r="H30" s="105"/>
      <c r="K30" s="23"/>
    </row>
    <row r="31" spans="2:12" ht="16.5" customHeight="1" x14ac:dyDescent="0.2">
      <c r="B31" s="88">
        <v>20016</v>
      </c>
      <c r="C31" s="285" t="s">
        <v>101</v>
      </c>
      <c r="D31" s="285" t="s">
        <v>101</v>
      </c>
      <c r="E31" s="108">
        <v>15</v>
      </c>
      <c r="F31" s="89">
        <v>69769.787368866659</v>
      </c>
      <c r="G31" s="89">
        <f t="shared" si="0"/>
        <v>1046546.8105329999</v>
      </c>
      <c r="H31" s="105"/>
      <c r="K31" s="23"/>
    </row>
    <row r="32" spans="2:12" ht="16.5" customHeight="1" x14ac:dyDescent="0.2">
      <c r="B32" s="88">
        <v>20017</v>
      </c>
      <c r="C32" s="285" t="s">
        <v>102</v>
      </c>
      <c r="D32" s="285" t="s">
        <v>102</v>
      </c>
      <c r="E32" s="108">
        <v>1</v>
      </c>
      <c r="F32" s="89">
        <v>1449236.4749999999</v>
      </c>
      <c r="G32" s="89">
        <f t="shared" si="0"/>
        <v>1449236.4749999999</v>
      </c>
      <c r="H32" s="105"/>
      <c r="K32" s="23"/>
    </row>
    <row r="33" spans="2:11" ht="16.5" customHeight="1" x14ac:dyDescent="0.2">
      <c r="B33" s="88">
        <v>20018</v>
      </c>
      <c r="C33" s="285" t="s">
        <v>103</v>
      </c>
      <c r="D33" s="285" t="s">
        <v>103</v>
      </c>
      <c r="E33" s="108">
        <v>2</v>
      </c>
      <c r="F33" s="89">
        <v>659064.89495548513</v>
      </c>
      <c r="G33" s="89">
        <f t="shared" si="0"/>
        <v>1318129.7899109703</v>
      </c>
      <c r="H33" s="105"/>
      <c r="K33" s="23"/>
    </row>
    <row r="34" spans="2:11" ht="16.5" customHeight="1" x14ac:dyDescent="0.2">
      <c r="B34" s="88">
        <v>20019</v>
      </c>
      <c r="C34" s="285" t="s">
        <v>104</v>
      </c>
      <c r="D34" s="285" t="s">
        <v>104</v>
      </c>
      <c r="E34" s="108">
        <v>4</v>
      </c>
      <c r="F34" s="89">
        <v>301779.62428168044</v>
      </c>
      <c r="G34" s="89">
        <f t="shared" si="0"/>
        <v>1207118.4971267218</v>
      </c>
      <c r="H34" s="105"/>
      <c r="K34" s="23"/>
    </row>
    <row r="35" spans="2:11" ht="16.5" customHeight="1" x14ac:dyDescent="0.2">
      <c r="B35" s="88">
        <v>20020</v>
      </c>
      <c r="C35" s="285" t="s">
        <v>105</v>
      </c>
      <c r="D35" s="285" t="s">
        <v>105</v>
      </c>
      <c r="E35" s="108">
        <v>2</v>
      </c>
      <c r="F35" s="89">
        <v>398181.4487049951</v>
      </c>
      <c r="G35" s="89">
        <f t="shared" si="0"/>
        <v>796362.8974099902</v>
      </c>
      <c r="H35" s="105"/>
      <c r="K35" s="23"/>
    </row>
    <row r="36" spans="2:11" ht="16.5" customHeight="1" x14ac:dyDescent="0.2">
      <c r="B36" s="88">
        <v>20021</v>
      </c>
      <c r="C36" s="285" t="s">
        <v>106</v>
      </c>
      <c r="D36" s="285" t="s">
        <v>106</v>
      </c>
      <c r="E36" s="108">
        <v>2</v>
      </c>
      <c r="F36" s="89">
        <v>628707.55058683432</v>
      </c>
      <c r="G36" s="89">
        <f t="shared" si="0"/>
        <v>1257415.1011736686</v>
      </c>
      <c r="H36" s="105"/>
      <c r="K36" s="23"/>
    </row>
    <row r="37" spans="2:11" ht="16.5" customHeight="1" x14ac:dyDescent="0.2">
      <c r="B37" s="88">
        <v>20022</v>
      </c>
      <c r="C37" s="285" t="s">
        <v>107</v>
      </c>
      <c r="D37" s="285" t="s">
        <v>107</v>
      </c>
      <c r="E37" s="108">
        <v>2</v>
      </c>
      <c r="F37" s="89">
        <v>810348.36793807673</v>
      </c>
      <c r="G37" s="89">
        <f t="shared" si="0"/>
        <v>1620696.7358761535</v>
      </c>
      <c r="H37" s="105"/>
      <c r="K37" s="23"/>
    </row>
    <row r="38" spans="2:11" ht="16.5" customHeight="1" x14ac:dyDescent="0.2">
      <c r="B38" s="88">
        <v>20023</v>
      </c>
      <c r="C38" s="285" t="s">
        <v>108</v>
      </c>
      <c r="D38" s="285" t="s">
        <v>108</v>
      </c>
      <c r="E38" s="108">
        <v>34</v>
      </c>
      <c r="F38" s="89">
        <v>382021.37345652189</v>
      </c>
      <c r="G38" s="89">
        <f t="shared" si="0"/>
        <v>12988726.697521744</v>
      </c>
      <c r="H38" s="105"/>
      <c r="K38" s="23"/>
    </row>
    <row r="39" spans="2:11" ht="16.5" customHeight="1" x14ac:dyDescent="0.2">
      <c r="B39" s="88">
        <v>20024</v>
      </c>
      <c r="C39" s="285" t="s">
        <v>109</v>
      </c>
      <c r="D39" s="285" t="s">
        <v>109</v>
      </c>
      <c r="E39" s="108">
        <v>6</v>
      </c>
      <c r="F39" s="89">
        <v>382021.37345652189</v>
      </c>
      <c r="G39" s="89">
        <f t="shared" si="0"/>
        <v>2292128.2407391313</v>
      </c>
      <c r="H39" s="105"/>
      <c r="K39" s="23"/>
    </row>
    <row r="40" spans="2:11" ht="16.5" customHeight="1" x14ac:dyDescent="0.2">
      <c r="B40" s="88">
        <v>20025</v>
      </c>
      <c r="C40" s="285" t="s">
        <v>110</v>
      </c>
      <c r="D40" s="285" t="s">
        <v>110</v>
      </c>
      <c r="E40" s="108">
        <v>2</v>
      </c>
      <c r="F40" s="89">
        <v>374133.91640261631</v>
      </c>
      <c r="G40" s="109">
        <f t="shared" si="0"/>
        <v>748267.83280523261</v>
      </c>
      <c r="H40" s="113" t="s">
        <v>36</v>
      </c>
      <c r="K40" s="23"/>
    </row>
    <row r="41" spans="2:11" ht="16.5" customHeight="1" x14ac:dyDescent="0.2">
      <c r="B41" s="88">
        <v>20026</v>
      </c>
      <c r="C41" s="285" t="s">
        <v>111</v>
      </c>
      <c r="D41" s="285" t="s">
        <v>111</v>
      </c>
      <c r="E41" s="108">
        <v>1</v>
      </c>
      <c r="F41" s="89">
        <v>2092269.5077951909</v>
      </c>
      <c r="G41" s="89">
        <f t="shared" si="0"/>
        <v>2092269.5077951909</v>
      </c>
      <c r="H41" s="105"/>
      <c r="K41" s="23"/>
    </row>
    <row r="42" spans="2:11" ht="16.5" customHeight="1" x14ac:dyDescent="0.2">
      <c r="B42" s="88">
        <v>20027</v>
      </c>
      <c r="C42" s="285" t="s">
        <v>112</v>
      </c>
      <c r="D42" s="285" t="s">
        <v>112</v>
      </c>
      <c r="E42" s="108">
        <v>1</v>
      </c>
      <c r="F42" s="89">
        <v>1040691</v>
      </c>
      <c r="G42" s="89">
        <f t="shared" si="0"/>
        <v>1040691</v>
      </c>
      <c r="H42" s="105"/>
      <c r="K42" s="23"/>
    </row>
    <row r="43" spans="2:11" ht="16.5" customHeight="1" x14ac:dyDescent="0.2">
      <c r="B43" s="88">
        <v>20028</v>
      </c>
      <c r="C43" s="285" t="s">
        <v>113</v>
      </c>
      <c r="D43" s="285" t="s">
        <v>113</v>
      </c>
      <c r="E43" s="108">
        <v>7</v>
      </c>
      <c r="F43" s="89">
        <v>382021.37345652189</v>
      </c>
      <c r="G43" s="89">
        <f t="shared" si="0"/>
        <v>2674149.6141956532</v>
      </c>
      <c r="H43" s="105"/>
      <c r="K43" s="23"/>
    </row>
    <row r="44" spans="2:11" ht="16.5" customHeight="1" x14ac:dyDescent="0.2">
      <c r="B44" s="88">
        <v>20029</v>
      </c>
      <c r="C44" s="285" t="s">
        <v>114</v>
      </c>
      <c r="D44" s="285" t="s">
        <v>114</v>
      </c>
      <c r="E44" s="108">
        <v>1</v>
      </c>
      <c r="F44" s="89">
        <v>11572310</v>
      </c>
      <c r="G44" s="89">
        <f t="shared" si="0"/>
        <v>11572310</v>
      </c>
      <c r="H44" s="105"/>
      <c r="K44" s="23"/>
    </row>
    <row r="45" spans="2:11" ht="16.5" customHeight="1" x14ac:dyDescent="0.2">
      <c r="B45" s="88">
        <v>20030</v>
      </c>
      <c r="C45" s="285" t="s">
        <v>115</v>
      </c>
      <c r="D45" s="285" t="s">
        <v>115</v>
      </c>
      <c r="E45" s="108">
        <v>1</v>
      </c>
      <c r="F45" s="89">
        <v>1255837.5</v>
      </c>
      <c r="G45" s="89">
        <f t="shared" si="0"/>
        <v>1255837.5</v>
      </c>
      <c r="H45" s="105"/>
      <c r="K45" s="23"/>
    </row>
    <row r="46" spans="2:11" ht="16.5" customHeight="1" x14ac:dyDescent="0.2">
      <c r="B46" s="88">
        <v>20031</v>
      </c>
      <c r="C46" s="285" t="s">
        <v>116</v>
      </c>
      <c r="D46" s="285" t="s">
        <v>116</v>
      </c>
      <c r="E46" s="108">
        <v>1</v>
      </c>
      <c r="F46" s="89">
        <v>5154107.812446286</v>
      </c>
      <c r="G46" s="89">
        <f t="shared" si="0"/>
        <v>5154107.812446286</v>
      </c>
      <c r="H46" s="105"/>
      <c r="K46" s="23"/>
    </row>
    <row r="47" spans="2:11" ht="16.5" customHeight="1" x14ac:dyDescent="0.2">
      <c r="B47" s="88">
        <v>20032</v>
      </c>
      <c r="C47" s="285" t="s">
        <v>447</v>
      </c>
      <c r="D47" s="285" t="s">
        <v>117</v>
      </c>
      <c r="E47" s="108">
        <v>10</v>
      </c>
      <c r="F47" s="89">
        <v>26439.077318728421</v>
      </c>
      <c r="G47" s="89">
        <f t="shared" si="0"/>
        <v>264390.77318728424</v>
      </c>
      <c r="H47" s="105"/>
      <c r="K47" s="23"/>
    </row>
    <row r="48" spans="2:11" ht="16.5" customHeight="1" x14ac:dyDescent="0.2">
      <c r="B48" s="88">
        <v>20033</v>
      </c>
      <c r="C48" s="285" t="s">
        <v>448</v>
      </c>
      <c r="D48" s="285" t="s">
        <v>118</v>
      </c>
      <c r="E48" s="108">
        <v>10</v>
      </c>
      <c r="F48" s="89">
        <v>26439.077318728421</v>
      </c>
      <c r="G48" s="89">
        <f t="shared" si="0"/>
        <v>264390.77318728424</v>
      </c>
      <c r="H48" s="105"/>
      <c r="K48" s="23"/>
    </row>
    <row r="49" spans="2:11" ht="16.5" customHeight="1" x14ac:dyDescent="0.2">
      <c r="B49" s="88">
        <v>20034</v>
      </c>
      <c r="C49" s="285" t="s">
        <v>449</v>
      </c>
      <c r="D49" s="285" t="s">
        <v>119</v>
      </c>
      <c r="E49" s="108">
        <v>20</v>
      </c>
      <c r="F49" s="89">
        <v>26439.077318728421</v>
      </c>
      <c r="G49" s="89">
        <f t="shared" si="0"/>
        <v>528781.54637456848</v>
      </c>
      <c r="H49" s="105"/>
      <c r="K49" s="23"/>
    </row>
    <row r="50" spans="2:11" ht="16.5" customHeight="1" x14ac:dyDescent="0.2">
      <c r="B50" s="88">
        <v>20035</v>
      </c>
      <c r="C50" s="285" t="s">
        <v>450</v>
      </c>
      <c r="D50" s="285" t="s">
        <v>120</v>
      </c>
      <c r="E50" s="108">
        <v>10</v>
      </c>
      <c r="F50" s="89">
        <v>27969.586910872611</v>
      </c>
      <c r="G50" s="89">
        <f t="shared" si="0"/>
        <v>279695.8691087261</v>
      </c>
      <c r="H50" s="105"/>
      <c r="K50" s="23"/>
    </row>
    <row r="51" spans="2:11" ht="16.5" customHeight="1" x14ac:dyDescent="0.2">
      <c r="B51" s="88">
        <v>20036</v>
      </c>
      <c r="C51" s="285" t="s">
        <v>451</v>
      </c>
      <c r="D51" s="285" t="s">
        <v>121</v>
      </c>
      <c r="E51" s="108">
        <v>1</v>
      </c>
      <c r="F51" s="89">
        <v>226662.53001114569</v>
      </c>
      <c r="G51" s="89">
        <f t="shared" si="0"/>
        <v>226662.53001114569</v>
      </c>
      <c r="H51" s="105"/>
      <c r="K51" s="23"/>
    </row>
    <row r="52" spans="2:11" ht="16.5" customHeight="1" x14ac:dyDescent="0.2">
      <c r="B52" s="88">
        <v>20037</v>
      </c>
      <c r="C52" s="285" t="s">
        <v>452</v>
      </c>
      <c r="D52" s="285" t="s">
        <v>122</v>
      </c>
      <c r="E52" s="108">
        <v>1</v>
      </c>
      <c r="F52" s="89">
        <v>142121.87186756905</v>
      </c>
      <c r="G52" s="89">
        <f t="shared" si="0"/>
        <v>142121.87186756905</v>
      </c>
      <c r="H52" s="105"/>
      <c r="K52" s="23"/>
    </row>
    <row r="53" spans="2:11" ht="16.5" customHeight="1" x14ac:dyDescent="0.2">
      <c r="B53" s="88">
        <v>20038</v>
      </c>
      <c r="C53" s="285" t="s">
        <v>453</v>
      </c>
      <c r="D53" s="285" t="s">
        <v>123</v>
      </c>
      <c r="E53" s="108">
        <v>1</v>
      </c>
      <c r="F53" s="89">
        <v>31384.042616927865</v>
      </c>
      <c r="G53" s="89">
        <f t="shared" si="0"/>
        <v>31384.042616927865</v>
      </c>
      <c r="H53" s="105"/>
      <c r="K53" s="23"/>
    </row>
    <row r="54" spans="2:11" ht="16.5" customHeight="1" x14ac:dyDescent="0.2">
      <c r="B54" s="88">
        <v>20039</v>
      </c>
      <c r="C54" s="285" t="s">
        <v>454</v>
      </c>
      <c r="D54" s="285" t="s">
        <v>124</v>
      </c>
      <c r="E54" s="108">
        <v>1</v>
      </c>
      <c r="F54" s="89">
        <v>54459.4535098337</v>
      </c>
      <c r="G54" s="89">
        <f t="shared" si="0"/>
        <v>54459.4535098337</v>
      </c>
      <c r="H54" s="105"/>
      <c r="K54" s="23"/>
    </row>
    <row r="55" spans="2:11" ht="16.5" customHeight="1" x14ac:dyDescent="0.2">
      <c r="B55" s="88">
        <v>20040</v>
      </c>
      <c r="C55" s="285" t="s">
        <v>455</v>
      </c>
      <c r="D55" s="285" t="s">
        <v>125</v>
      </c>
      <c r="E55" s="108">
        <v>1</v>
      </c>
      <c r="F55" s="89">
        <v>3487.1158463253182</v>
      </c>
      <c r="G55" s="89">
        <f t="shared" si="0"/>
        <v>3487.1158463253182</v>
      </c>
      <c r="H55" s="105"/>
      <c r="K55" s="23"/>
    </row>
    <row r="56" spans="2:11" ht="16.5" customHeight="1" x14ac:dyDescent="0.2">
      <c r="B56" s="88">
        <v>20041</v>
      </c>
      <c r="C56" s="285" t="s">
        <v>456</v>
      </c>
      <c r="D56" s="285" t="s">
        <v>126</v>
      </c>
      <c r="E56" s="108">
        <v>1</v>
      </c>
      <c r="F56" s="89">
        <v>17435.579231626591</v>
      </c>
      <c r="G56" s="89">
        <f t="shared" si="0"/>
        <v>17435.579231626591</v>
      </c>
      <c r="H56" s="105"/>
      <c r="K56" s="23"/>
    </row>
    <row r="57" spans="2:11" ht="16.5" customHeight="1" x14ac:dyDescent="0.2">
      <c r="B57" s="88">
        <v>20042</v>
      </c>
      <c r="C57" s="285" t="s">
        <v>457</v>
      </c>
      <c r="D57" s="285" t="s">
        <v>127</v>
      </c>
      <c r="E57" s="108">
        <v>1</v>
      </c>
      <c r="F57" s="89">
        <v>7671.6548619157002</v>
      </c>
      <c r="G57" s="89">
        <f t="shared" si="0"/>
        <v>7671.6548619157002</v>
      </c>
      <c r="H57" s="105"/>
      <c r="K57" s="23"/>
    </row>
    <row r="58" spans="2:11" ht="16.5" customHeight="1" x14ac:dyDescent="0.2">
      <c r="B58" s="88">
        <v>20043</v>
      </c>
      <c r="C58" s="285" t="s">
        <v>458</v>
      </c>
      <c r="D58" s="285" t="s">
        <v>128</v>
      </c>
      <c r="E58" s="108">
        <v>1</v>
      </c>
      <c r="F58" s="89">
        <v>401018.32232741156</v>
      </c>
      <c r="G58" s="89">
        <f t="shared" si="0"/>
        <v>401018.32232741156</v>
      </c>
      <c r="H58" s="105"/>
      <c r="K58" s="23"/>
    </row>
    <row r="59" spans="2:11" ht="16.5" customHeight="1" x14ac:dyDescent="0.2">
      <c r="B59" s="88">
        <v>20044</v>
      </c>
      <c r="C59" s="285" t="s">
        <v>459</v>
      </c>
      <c r="D59" s="285" t="s">
        <v>129</v>
      </c>
      <c r="E59" s="108">
        <v>1</v>
      </c>
      <c r="F59" s="89">
        <v>488196.21848554455</v>
      </c>
      <c r="G59" s="89">
        <f t="shared" si="0"/>
        <v>488196.21848554455</v>
      </c>
      <c r="H59" s="105"/>
      <c r="K59" s="23"/>
    </row>
    <row r="60" spans="2:11" ht="16.5" customHeight="1" x14ac:dyDescent="0.2">
      <c r="B60" s="88">
        <v>20045</v>
      </c>
      <c r="C60" s="285" t="s">
        <v>460</v>
      </c>
      <c r="D60" s="285" t="s">
        <v>130</v>
      </c>
      <c r="E60" s="108">
        <v>26</v>
      </c>
      <c r="F60" s="89">
        <v>818.44993469503174</v>
      </c>
      <c r="G60" s="89">
        <f t="shared" si="0"/>
        <v>21279.698302070825</v>
      </c>
      <c r="H60" s="105"/>
      <c r="K60" s="23"/>
    </row>
    <row r="61" spans="2:11" ht="16.5" customHeight="1" x14ac:dyDescent="0.2">
      <c r="B61" s="88">
        <v>20046</v>
      </c>
      <c r="C61" s="285" t="s">
        <v>461</v>
      </c>
      <c r="D61" s="285" t="s">
        <v>131</v>
      </c>
      <c r="E61" s="108">
        <v>1</v>
      </c>
      <c r="F61" s="89">
        <v>1449236.4749999999</v>
      </c>
      <c r="G61" s="89">
        <f t="shared" si="0"/>
        <v>1449236.4749999999</v>
      </c>
      <c r="H61" s="105"/>
      <c r="K61" s="23"/>
    </row>
    <row r="62" spans="2:11" ht="16.5" customHeight="1" x14ac:dyDescent="0.2">
      <c r="B62" s="88">
        <v>20047</v>
      </c>
      <c r="C62" s="285" t="s">
        <v>462</v>
      </c>
      <c r="D62" s="285" t="s">
        <v>132</v>
      </c>
      <c r="E62" s="108">
        <v>1</v>
      </c>
      <c r="F62" s="89">
        <v>659064.89495548513</v>
      </c>
      <c r="G62" s="109">
        <f t="shared" si="0"/>
        <v>659064.89495548513</v>
      </c>
      <c r="H62" s="113" t="s">
        <v>36</v>
      </c>
      <c r="K62" s="23"/>
    </row>
    <row r="63" spans="2:11" ht="16.5" customHeight="1" x14ac:dyDescent="0.2">
      <c r="B63" s="88">
        <v>20048</v>
      </c>
      <c r="C63" s="285" t="s">
        <v>463</v>
      </c>
      <c r="D63" s="285" t="s">
        <v>133</v>
      </c>
      <c r="E63" s="108">
        <v>198</v>
      </c>
      <c r="F63" s="89">
        <v>767.16548619157004</v>
      </c>
      <c r="G63" s="89">
        <f t="shared" si="0"/>
        <v>151898.76626593087</v>
      </c>
      <c r="H63" s="105"/>
      <c r="K63" s="23"/>
    </row>
    <row r="64" spans="2:11" ht="16.5" customHeight="1" x14ac:dyDescent="0.2">
      <c r="B64" s="88">
        <v>20049</v>
      </c>
      <c r="C64" s="285" t="s">
        <v>464</v>
      </c>
      <c r="D64" s="285" t="s">
        <v>134</v>
      </c>
      <c r="E64" s="108">
        <v>281</v>
      </c>
      <c r="F64" s="89">
        <v>767.16548619157004</v>
      </c>
      <c r="G64" s="89">
        <f t="shared" si="0"/>
        <v>215573.50161983119</v>
      </c>
      <c r="H64" s="105"/>
      <c r="K64" s="23"/>
    </row>
    <row r="65" spans="2:11" ht="16.5" customHeight="1" x14ac:dyDescent="0.2">
      <c r="B65" s="88">
        <v>20050</v>
      </c>
      <c r="C65" s="285" t="s">
        <v>465</v>
      </c>
      <c r="D65" s="285" t="s">
        <v>135</v>
      </c>
      <c r="E65" s="108">
        <v>300</v>
      </c>
      <c r="F65" s="89">
        <v>767.16548619157004</v>
      </c>
      <c r="G65" s="89">
        <f t="shared" si="0"/>
        <v>230149.64585747101</v>
      </c>
      <c r="H65" s="105"/>
      <c r="K65" s="23"/>
    </row>
    <row r="66" spans="2:11" ht="16.5" customHeight="1" x14ac:dyDescent="0.2">
      <c r="B66" s="88">
        <v>20051</v>
      </c>
      <c r="C66" s="285" t="s">
        <v>466</v>
      </c>
      <c r="D66" s="285" t="s">
        <v>136</v>
      </c>
      <c r="E66" s="108">
        <v>2</v>
      </c>
      <c r="F66" s="89">
        <v>159232.84897103268</v>
      </c>
      <c r="G66" s="89">
        <f t="shared" si="0"/>
        <v>318465.69794206537</v>
      </c>
      <c r="H66" s="105"/>
      <c r="K66" s="23"/>
    </row>
    <row r="67" spans="2:11" ht="16.5" customHeight="1" x14ac:dyDescent="0.2">
      <c r="B67" s="88">
        <v>20052</v>
      </c>
      <c r="C67" s="285" t="s">
        <v>467</v>
      </c>
      <c r="D67" s="285" t="s">
        <v>137</v>
      </c>
      <c r="E67" s="108">
        <v>4</v>
      </c>
      <c r="F67" s="89">
        <v>301779.62428168044</v>
      </c>
      <c r="G67" s="89">
        <f t="shared" si="0"/>
        <v>1207118.4971267218</v>
      </c>
      <c r="H67" s="105"/>
      <c r="K67" s="23"/>
    </row>
    <row r="68" spans="2:11" ht="16.5" customHeight="1" x14ac:dyDescent="0.2">
      <c r="B68" s="88">
        <v>20053</v>
      </c>
      <c r="C68" s="285" t="s">
        <v>468</v>
      </c>
      <c r="D68" s="285" t="s">
        <v>138</v>
      </c>
      <c r="E68" s="108">
        <v>1</v>
      </c>
      <c r="F68" s="89">
        <v>398181.4487049951</v>
      </c>
      <c r="G68" s="89">
        <f t="shared" si="0"/>
        <v>398181.4487049951</v>
      </c>
      <c r="H68" s="105"/>
      <c r="K68" s="23"/>
    </row>
    <row r="69" spans="2:11" ht="16.5" customHeight="1" x14ac:dyDescent="0.2">
      <c r="B69" s="88">
        <v>20054</v>
      </c>
      <c r="C69" s="285" t="s">
        <v>469</v>
      </c>
      <c r="D69" s="285" t="s">
        <v>139</v>
      </c>
      <c r="E69" s="108">
        <v>24</v>
      </c>
      <c r="F69" s="89">
        <v>382021.37345652189</v>
      </c>
      <c r="G69" s="89">
        <f t="shared" si="0"/>
        <v>9168512.9629565254</v>
      </c>
      <c r="H69" s="105"/>
      <c r="K69" s="23"/>
    </row>
    <row r="70" spans="2:11" ht="16.5" customHeight="1" x14ac:dyDescent="0.2">
      <c r="B70" s="88">
        <v>20055</v>
      </c>
      <c r="C70" s="285" t="s">
        <v>470</v>
      </c>
      <c r="D70" s="285" t="s">
        <v>140</v>
      </c>
      <c r="E70" s="108">
        <v>6</v>
      </c>
      <c r="F70" s="89">
        <v>382021.37345652189</v>
      </c>
      <c r="G70" s="89">
        <f t="shared" si="0"/>
        <v>2292128.2407391313</v>
      </c>
      <c r="H70" s="105"/>
      <c r="K70" s="23"/>
    </row>
    <row r="71" spans="2:11" ht="16.5" customHeight="1" x14ac:dyDescent="0.2">
      <c r="B71" s="88">
        <v>20056</v>
      </c>
      <c r="C71" s="285" t="s">
        <v>471</v>
      </c>
      <c r="D71" s="285" t="s">
        <v>141</v>
      </c>
      <c r="E71" s="108">
        <v>10</v>
      </c>
      <c r="F71" s="89">
        <v>374133.91640261631</v>
      </c>
      <c r="G71" s="89">
        <f t="shared" si="0"/>
        <v>3741339.1640261631</v>
      </c>
      <c r="H71" s="105"/>
      <c r="K71" s="23"/>
    </row>
    <row r="72" spans="2:11" ht="16.5" customHeight="1" x14ac:dyDescent="0.2">
      <c r="B72" s="88">
        <v>20057</v>
      </c>
      <c r="C72" s="285" t="s">
        <v>472</v>
      </c>
      <c r="D72" s="285" t="s">
        <v>142</v>
      </c>
      <c r="E72" s="108">
        <v>1</v>
      </c>
      <c r="F72" s="89">
        <v>8717.7896158132953</v>
      </c>
      <c r="G72" s="89">
        <f t="shared" si="0"/>
        <v>8717.7896158132953</v>
      </c>
      <c r="H72" s="105"/>
      <c r="K72" s="23"/>
    </row>
    <row r="73" spans="2:11" ht="16.5" customHeight="1" x14ac:dyDescent="0.2">
      <c r="B73" s="88">
        <v>20058</v>
      </c>
      <c r="C73" s="285" t="s">
        <v>473</v>
      </c>
      <c r="D73" s="285" t="s">
        <v>143</v>
      </c>
      <c r="E73" s="108">
        <v>9</v>
      </c>
      <c r="F73" s="89">
        <v>51.558282126636392</v>
      </c>
      <c r="G73" s="89">
        <f t="shared" si="0"/>
        <v>464.02453913972755</v>
      </c>
      <c r="H73" s="105"/>
      <c r="K73" s="23"/>
    </row>
    <row r="74" spans="2:11" ht="16.5" customHeight="1" x14ac:dyDescent="0.2">
      <c r="B74" s="88">
        <v>20059</v>
      </c>
      <c r="C74" s="285" t="s">
        <v>474</v>
      </c>
      <c r="D74" s="285" t="s">
        <v>144</v>
      </c>
      <c r="E74" s="108">
        <v>4</v>
      </c>
      <c r="F74" s="89">
        <v>31384.042616927869</v>
      </c>
      <c r="G74" s="89">
        <f t="shared" si="0"/>
        <v>125536.17046771148</v>
      </c>
      <c r="H74" s="105"/>
      <c r="K74" s="23"/>
    </row>
    <row r="75" spans="2:11" ht="16.5" customHeight="1" x14ac:dyDescent="0.2">
      <c r="B75" s="88">
        <v>20060</v>
      </c>
      <c r="C75" s="285" t="s">
        <v>475</v>
      </c>
      <c r="D75" s="285" t="s">
        <v>145</v>
      </c>
      <c r="E75" s="108">
        <v>2</v>
      </c>
      <c r="F75" s="89">
        <v>33447.191011235955</v>
      </c>
      <c r="G75" s="89">
        <f t="shared" si="0"/>
        <v>66894.382022471909</v>
      </c>
      <c r="H75" s="105"/>
      <c r="K75" s="23"/>
    </row>
    <row r="76" spans="2:11" ht="16.5" customHeight="1" x14ac:dyDescent="0.2">
      <c r="B76" s="88">
        <v>20061</v>
      </c>
      <c r="C76" s="285" t="s">
        <v>476</v>
      </c>
      <c r="D76" s="285" t="s">
        <v>146</v>
      </c>
      <c r="E76" s="108">
        <v>23</v>
      </c>
      <c r="F76" s="89">
        <v>852.35177068083931</v>
      </c>
      <c r="G76" s="89">
        <f t="shared" si="0"/>
        <v>19604.090725659305</v>
      </c>
      <c r="H76" s="105"/>
      <c r="K76" s="23"/>
    </row>
    <row r="77" spans="2:11" ht="16.5" customHeight="1" x14ac:dyDescent="0.2">
      <c r="B77" s="88">
        <v>20062</v>
      </c>
      <c r="C77" s="285" t="s">
        <v>147</v>
      </c>
      <c r="D77" s="285" t="s">
        <v>147</v>
      </c>
      <c r="E77" s="108">
        <v>2</v>
      </c>
      <c r="F77" s="89">
        <v>2092269.5077951909</v>
      </c>
      <c r="G77" s="89">
        <f t="shared" si="0"/>
        <v>4184539.0155903818</v>
      </c>
      <c r="H77" s="105"/>
      <c r="K77" s="23"/>
    </row>
    <row r="78" spans="2:11" ht="16.5" customHeight="1" x14ac:dyDescent="0.2">
      <c r="B78" s="88">
        <v>20063</v>
      </c>
      <c r="C78" s="285" t="s">
        <v>148</v>
      </c>
      <c r="D78" s="285" t="s">
        <v>148</v>
      </c>
      <c r="E78" s="108">
        <v>5</v>
      </c>
      <c r="F78" s="89">
        <v>1877.7658272160368</v>
      </c>
      <c r="G78" s="89">
        <f t="shared" si="0"/>
        <v>9388.8291360801832</v>
      </c>
      <c r="H78" s="105"/>
      <c r="K78" s="23"/>
    </row>
    <row r="79" spans="2:11" ht="16.5" customHeight="1" x14ac:dyDescent="0.2">
      <c r="B79" s="88">
        <v>20064</v>
      </c>
      <c r="C79" s="285" t="s">
        <v>149</v>
      </c>
      <c r="D79" s="285" t="s">
        <v>149</v>
      </c>
      <c r="E79" s="108">
        <v>1</v>
      </c>
      <c r="F79" s="89">
        <v>144188.75</v>
      </c>
      <c r="G79" s="89">
        <f t="shared" si="0"/>
        <v>144188.75</v>
      </c>
      <c r="H79" s="105"/>
      <c r="K79" s="23"/>
    </row>
    <row r="80" spans="2:11" ht="16.5" customHeight="1" x14ac:dyDescent="0.2">
      <c r="B80" s="88">
        <v>20065</v>
      </c>
      <c r="C80" s="285" t="s">
        <v>150</v>
      </c>
      <c r="D80" s="285" t="s">
        <v>150</v>
      </c>
      <c r="E80" s="108">
        <v>100</v>
      </c>
      <c r="F80" s="89">
        <v>118.56193877506082</v>
      </c>
      <c r="G80" s="89">
        <f t="shared" ref="G80:G143" si="1">+F80*E80</f>
        <v>11856.193877506083</v>
      </c>
      <c r="H80" s="105"/>
      <c r="K80" s="23"/>
    </row>
    <row r="81" spans="2:11" ht="16.5" customHeight="1" x14ac:dyDescent="0.2">
      <c r="B81" s="88">
        <v>20066</v>
      </c>
      <c r="C81" s="285" t="s">
        <v>151</v>
      </c>
      <c r="D81" s="285" t="s">
        <v>151</v>
      </c>
      <c r="E81" s="108">
        <v>9</v>
      </c>
      <c r="F81" s="89">
        <v>3213.1901465711262</v>
      </c>
      <c r="G81" s="89">
        <f t="shared" si="1"/>
        <v>28918.711319140137</v>
      </c>
      <c r="H81" s="105"/>
      <c r="K81" s="23"/>
    </row>
    <row r="82" spans="2:11" ht="16.5" customHeight="1" x14ac:dyDescent="0.2">
      <c r="B82" s="88">
        <v>20067</v>
      </c>
      <c r="C82" s="285" t="s">
        <v>152</v>
      </c>
      <c r="D82" s="285" t="s">
        <v>152</v>
      </c>
      <c r="E82" s="108">
        <v>1</v>
      </c>
      <c r="F82" s="89">
        <v>1040691</v>
      </c>
      <c r="G82" s="89">
        <f t="shared" si="1"/>
        <v>1040691</v>
      </c>
      <c r="H82" s="105"/>
      <c r="K82" s="23"/>
    </row>
    <row r="83" spans="2:11" ht="16.5" customHeight="1" x14ac:dyDescent="0.2">
      <c r="B83" s="88">
        <v>20068</v>
      </c>
      <c r="C83" s="285" t="s">
        <v>153</v>
      </c>
      <c r="D83" s="285" t="s">
        <v>153</v>
      </c>
      <c r="E83" s="108">
        <v>1</v>
      </c>
      <c r="F83" s="89">
        <v>728432.1176470588</v>
      </c>
      <c r="G83" s="89">
        <f t="shared" si="1"/>
        <v>728432.1176470588</v>
      </c>
      <c r="H83" s="105"/>
      <c r="K83" s="23"/>
    </row>
    <row r="84" spans="2:11" ht="16.5" customHeight="1" x14ac:dyDescent="0.2">
      <c r="B84" s="88">
        <v>20069</v>
      </c>
      <c r="C84" s="285" t="s">
        <v>154</v>
      </c>
      <c r="D84" s="285" t="s">
        <v>154</v>
      </c>
      <c r="E84" s="108">
        <v>6</v>
      </c>
      <c r="F84" s="89">
        <v>382021.37345652189</v>
      </c>
      <c r="G84" s="109">
        <f t="shared" si="1"/>
        <v>2292128.2407391313</v>
      </c>
      <c r="H84" s="113" t="s">
        <v>36</v>
      </c>
      <c r="K84" s="23"/>
    </row>
    <row r="85" spans="2:11" ht="16.5" customHeight="1" x14ac:dyDescent="0.2">
      <c r="B85" s="88">
        <v>20070</v>
      </c>
      <c r="C85" s="285" t="s">
        <v>155</v>
      </c>
      <c r="D85" s="285" t="s">
        <v>155</v>
      </c>
      <c r="E85" s="108">
        <v>2</v>
      </c>
      <c r="F85" s="89">
        <v>11572310</v>
      </c>
      <c r="G85" s="89">
        <f t="shared" si="1"/>
        <v>23144620</v>
      </c>
      <c r="H85" s="105"/>
      <c r="K85" s="23"/>
    </row>
    <row r="86" spans="2:11" ht="16.5" customHeight="1" x14ac:dyDescent="0.2">
      <c r="B86" s="88">
        <v>20071</v>
      </c>
      <c r="C86" s="285" t="s">
        <v>156</v>
      </c>
      <c r="D86" s="285" t="s">
        <v>156</v>
      </c>
      <c r="E86" s="108">
        <v>1</v>
      </c>
      <c r="F86" s="89">
        <v>1255837.5</v>
      </c>
      <c r="G86" s="89">
        <f t="shared" si="1"/>
        <v>1255837.5</v>
      </c>
      <c r="H86" s="105"/>
      <c r="K86" s="23"/>
    </row>
    <row r="87" spans="2:11" ht="16.5" customHeight="1" x14ac:dyDescent="0.2">
      <c r="B87" s="88">
        <v>20072</v>
      </c>
      <c r="C87" s="285" t="s">
        <v>157</v>
      </c>
      <c r="D87" s="285" t="s">
        <v>157</v>
      </c>
      <c r="E87" s="108">
        <v>1</v>
      </c>
      <c r="F87" s="89">
        <v>5154107.812446286</v>
      </c>
      <c r="G87" s="89">
        <f t="shared" si="1"/>
        <v>5154107.812446286</v>
      </c>
      <c r="H87" s="105"/>
      <c r="K87" s="23"/>
    </row>
    <row r="88" spans="2:11" ht="16.5" customHeight="1" x14ac:dyDescent="0.2">
      <c r="B88" s="88">
        <v>20073</v>
      </c>
      <c r="C88" s="285" t="s">
        <v>158</v>
      </c>
      <c r="D88" s="285" t="s">
        <v>158</v>
      </c>
      <c r="E88" s="108">
        <v>1</v>
      </c>
      <c r="F88" s="89">
        <v>1255837.5</v>
      </c>
      <c r="G88" s="89">
        <f t="shared" si="1"/>
        <v>1255837.5</v>
      </c>
      <c r="H88" s="105"/>
      <c r="K88" s="23"/>
    </row>
    <row r="89" spans="2:11" ht="16.5" customHeight="1" x14ac:dyDescent="0.2">
      <c r="B89" s="88">
        <v>20074</v>
      </c>
      <c r="C89" s="285" t="s">
        <v>159</v>
      </c>
      <c r="D89" s="285" t="s">
        <v>159</v>
      </c>
      <c r="E89" s="108">
        <v>25</v>
      </c>
      <c r="F89" s="89">
        <v>535.53169109518774</v>
      </c>
      <c r="G89" s="89">
        <f t="shared" si="1"/>
        <v>13388.292277379693</v>
      </c>
      <c r="H89" s="105"/>
      <c r="K89" s="23"/>
    </row>
    <row r="90" spans="2:11" ht="16.5" customHeight="1" x14ac:dyDescent="0.2">
      <c r="B90" s="88">
        <v>20075</v>
      </c>
      <c r="C90" s="285" t="s">
        <v>160</v>
      </c>
      <c r="D90" s="285" t="s">
        <v>160</v>
      </c>
      <c r="E90" s="108">
        <v>50</v>
      </c>
      <c r="F90" s="89">
        <v>453.32506002229138</v>
      </c>
      <c r="G90" s="89">
        <f t="shared" si="1"/>
        <v>22666.253001114568</v>
      </c>
      <c r="H90" s="105"/>
      <c r="K90" s="23"/>
    </row>
    <row r="91" spans="2:11" ht="16.5" customHeight="1" x14ac:dyDescent="0.2">
      <c r="B91" s="88">
        <v>20076</v>
      </c>
      <c r="C91" s="285" t="s">
        <v>161</v>
      </c>
      <c r="D91" s="285" t="s">
        <v>161</v>
      </c>
      <c r="E91" s="108">
        <v>75</v>
      </c>
      <c r="F91" s="89">
        <v>2789.6926770602549</v>
      </c>
      <c r="G91" s="89">
        <f t="shared" si="1"/>
        <v>209226.95077951913</v>
      </c>
      <c r="H91" s="105"/>
      <c r="K91" s="23"/>
    </row>
    <row r="92" spans="2:11" ht="16.5" customHeight="1" x14ac:dyDescent="0.2">
      <c r="B92" s="88">
        <v>20077</v>
      </c>
      <c r="C92" s="285" t="s">
        <v>162</v>
      </c>
      <c r="D92" s="285" t="s">
        <v>162</v>
      </c>
      <c r="E92" s="108">
        <v>10</v>
      </c>
      <c r="F92" s="89">
        <v>26439.077318728421</v>
      </c>
      <c r="G92" s="89">
        <f t="shared" si="1"/>
        <v>264390.77318728424</v>
      </c>
      <c r="H92" s="105"/>
      <c r="K92" s="23"/>
    </row>
    <row r="93" spans="2:11" ht="16.5" customHeight="1" x14ac:dyDescent="0.2">
      <c r="B93" s="88">
        <v>20078</v>
      </c>
      <c r="C93" s="285" t="s">
        <v>163</v>
      </c>
      <c r="D93" s="285" t="s">
        <v>163</v>
      </c>
      <c r="E93" s="108">
        <v>10</v>
      </c>
      <c r="F93" s="89">
        <v>27969.586910872611</v>
      </c>
      <c r="G93" s="89">
        <f t="shared" si="1"/>
        <v>279695.8691087261</v>
      </c>
      <c r="H93" s="105"/>
      <c r="K93" s="23"/>
    </row>
    <row r="94" spans="2:11" ht="16.5" customHeight="1" x14ac:dyDescent="0.2">
      <c r="B94" s="88">
        <v>20079</v>
      </c>
      <c r="C94" s="285" t="s">
        <v>164</v>
      </c>
      <c r="D94" s="285" t="s">
        <v>164</v>
      </c>
      <c r="E94" s="108">
        <v>1</v>
      </c>
      <c r="F94" s="89">
        <v>102306.24183687897</v>
      </c>
      <c r="G94" s="89">
        <f t="shared" si="1"/>
        <v>102306.24183687897</v>
      </c>
      <c r="H94" s="105"/>
      <c r="K94" s="23"/>
    </row>
    <row r="95" spans="2:11" ht="16.5" customHeight="1" x14ac:dyDescent="0.2">
      <c r="B95" s="88">
        <v>20080</v>
      </c>
      <c r="C95" s="285" t="s">
        <v>165</v>
      </c>
      <c r="D95" s="285" t="s">
        <v>165</v>
      </c>
      <c r="E95" s="108">
        <v>9</v>
      </c>
      <c r="F95" s="89">
        <v>26439.077318728421</v>
      </c>
      <c r="G95" s="89">
        <f t="shared" si="1"/>
        <v>237951.69586855581</v>
      </c>
      <c r="H95" s="105"/>
      <c r="K95" s="23"/>
    </row>
    <row r="96" spans="2:11" ht="16.5" customHeight="1" x14ac:dyDescent="0.2">
      <c r="B96" s="88">
        <v>20081</v>
      </c>
      <c r="C96" s="285" t="s">
        <v>477</v>
      </c>
      <c r="D96" s="285" t="s">
        <v>166</v>
      </c>
      <c r="E96" s="108">
        <v>30</v>
      </c>
      <c r="F96" s="89">
        <v>26439.077318728421</v>
      </c>
      <c r="G96" s="89">
        <f t="shared" si="1"/>
        <v>793172.31956185261</v>
      </c>
      <c r="H96" s="105"/>
      <c r="K96" s="23"/>
    </row>
    <row r="97" spans="2:11" ht="16.5" customHeight="1" x14ac:dyDescent="0.2">
      <c r="B97" s="88">
        <v>20082</v>
      </c>
      <c r="C97" s="285" t="s">
        <v>478</v>
      </c>
      <c r="D97" s="285" t="s">
        <v>167</v>
      </c>
      <c r="E97" s="108">
        <v>11</v>
      </c>
      <c r="F97" s="89">
        <v>27969.586910872611</v>
      </c>
      <c r="G97" s="89">
        <f t="shared" si="1"/>
        <v>307665.4560195987</v>
      </c>
      <c r="H97" s="105"/>
      <c r="K97" s="23"/>
    </row>
    <row r="98" spans="2:11" ht="16.5" customHeight="1" x14ac:dyDescent="0.2">
      <c r="B98" s="88">
        <v>20083</v>
      </c>
      <c r="C98" s="285" t="s">
        <v>479</v>
      </c>
      <c r="D98" s="285" t="s">
        <v>168</v>
      </c>
      <c r="E98" s="108">
        <v>5</v>
      </c>
      <c r="F98" s="89">
        <v>13948.463385301271</v>
      </c>
      <c r="G98" s="89">
        <f t="shared" si="1"/>
        <v>69742.316926506348</v>
      </c>
      <c r="H98" s="105"/>
      <c r="K98" s="23"/>
    </row>
    <row r="99" spans="2:11" ht="16.5" customHeight="1" x14ac:dyDescent="0.2">
      <c r="B99" s="88">
        <v>20084</v>
      </c>
      <c r="C99" s="285" t="s">
        <v>480</v>
      </c>
      <c r="D99" s="285" t="s">
        <v>169</v>
      </c>
      <c r="E99" s="108">
        <v>5</v>
      </c>
      <c r="F99" s="89">
        <v>16477.898187544237</v>
      </c>
      <c r="G99" s="89">
        <f t="shared" si="1"/>
        <v>82389.490937721188</v>
      </c>
      <c r="H99" s="105"/>
      <c r="K99" s="23"/>
    </row>
    <row r="100" spans="2:11" ht="16.5" customHeight="1" x14ac:dyDescent="0.2">
      <c r="B100" s="88">
        <v>20085</v>
      </c>
      <c r="C100" s="285" t="s">
        <v>481</v>
      </c>
      <c r="D100" s="285" t="s">
        <v>170</v>
      </c>
      <c r="E100" s="108">
        <v>15</v>
      </c>
      <c r="F100" s="89">
        <v>17714.071710219319</v>
      </c>
      <c r="G100" s="89">
        <f t="shared" si="1"/>
        <v>265711.07565328979</v>
      </c>
      <c r="H100" s="105"/>
      <c r="K100" s="23"/>
    </row>
    <row r="101" spans="2:11" ht="16.5" customHeight="1" x14ac:dyDescent="0.2">
      <c r="B101" s="88">
        <v>20086</v>
      </c>
      <c r="C101" s="285" t="s">
        <v>482</v>
      </c>
      <c r="D101" s="285" t="s">
        <v>171</v>
      </c>
      <c r="E101" s="108">
        <v>1</v>
      </c>
      <c r="F101" s="89">
        <v>4550</v>
      </c>
      <c r="G101" s="89">
        <f t="shared" si="1"/>
        <v>4550</v>
      </c>
      <c r="H101" s="105"/>
      <c r="K101" s="23"/>
    </row>
    <row r="102" spans="2:11" ht="16.5" customHeight="1" x14ac:dyDescent="0.2">
      <c r="B102" s="88">
        <v>20087</v>
      </c>
      <c r="C102" s="285" t="s">
        <v>483</v>
      </c>
      <c r="D102" s="285" t="s">
        <v>172</v>
      </c>
      <c r="E102" s="108">
        <v>10</v>
      </c>
      <c r="F102" s="89">
        <v>4550</v>
      </c>
      <c r="G102" s="89">
        <f t="shared" si="1"/>
        <v>45500</v>
      </c>
      <c r="H102" s="105"/>
      <c r="K102" s="23"/>
    </row>
    <row r="103" spans="2:11" ht="16.5" customHeight="1" x14ac:dyDescent="0.2">
      <c r="B103" s="88">
        <v>20088</v>
      </c>
      <c r="C103" s="285" t="s">
        <v>484</v>
      </c>
      <c r="D103" s="285" t="s">
        <v>173</v>
      </c>
      <c r="E103" s="108">
        <v>6</v>
      </c>
      <c r="F103" s="89">
        <v>4550</v>
      </c>
      <c r="G103" s="89">
        <f t="shared" si="1"/>
        <v>27300</v>
      </c>
      <c r="H103" s="105"/>
      <c r="K103" s="23"/>
    </row>
    <row r="104" spans="2:11" ht="16.5" customHeight="1" x14ac:dyDescent="0.2">
      <c r="B104" s="88">
        <v>20089</v>
      </c>
      <c r="C104" s="285" t="s">
        <v>485</v>
      </c>
      <c r="D104" s="285" t="s">
        <v>174</v>
      </c>
      <c r="E104" s="108">
        <v>4</v>
      </c>
      <c r="F104" s="89">
        <v>3777.3285841495995</v>
      </c>
      <c r="G104" s="89">
        <f t="shared" si="1"/>
        <v>15109.314336598398</v>
      </c>
      <c r="H104" s="105"/>
      <c r="K104" s="23"/>
    </row>
    <row r="105" spans="2:11" ht="16.5" customHeight="1" x14ac:dyDescent="0.2">
      <c r="B105" s="88">
        <v>20090</v>
      </c>
      <c r="C105" s="285" t="s">
        <v>486</v>
      </c>
      <c r="D105" s="285" t="s">
        <v>175</v>
      </c>
      <c r="E105" s="108">
        <v>20</v>
      </c>
      <c r="F105" s="89">
        <v>17714.071710219319</v>
      </c>
      <c r="G105" s="89">
        <f t="shared" si="1"/>
        <v>354281.43420438637</v>
      </c>
      <c r="H105" s="105"/>
      <c r="K105" s="23"/>
    </row>
    <row r="106" spans="2:11" ht="16.5" customHeight="1" x14ac:dyDescent="0.2">
      <c r="B106" s="88">
        <v>20091</v>
      </c>
      <c r="C106" s="285" t="s">
        <v>176</v>
      </c>
      <c r="D106" s="285" t="s">
        <v>176</v>
      </c>
      <c r="E106" s="108">
        <v>12</v>
      </c>
      <c r="F106" s="89">
        <v>4550</v>
      </c>
      <c r="G106" s="109">
        <f t="shared" si="1"/>
        <v>54600</v>
      </c>
      <c r="H106" s="113" t="s">
        <v>36</v>
      </c>
      <c r="K106" s="23"/>
    </row>
    <row r="107" spans="2:11" ht="16.5" customHeight="1" x14ac:dyDescent="0.2">
      <c r="B107" s="88">
        <v>20092</v>
      </c>
      <c r="C107" s="285" t="s">
        <v>177</v>
      </c>
      <c r="D107" s="285" t="s">
        <v>177</v>
      </c>
      <c r="E107" s="108">
        <v>6</v>
      </c>
      <c r="F107" s="89">
        <v>4550</v>
      </c>
      <c r="G107" s="89">
        <f t="shared" si="1"/>
        <v>27300</v>
      </c>
      <c r="H107" s="105"/>
      <c r="K107" s="23"/>
    </row>
    <row r="108" spans="2:11" ht="16.5" customHeight="1" x14ac:dyDescent="0.2">
      <c r="B108" s="88">
        <v>20093</v>
      </c>
      <c r="C108" s="285" t="s">
        <v>178</v>
      </c>
      <c r="D108" s="285" t="s">
        <v>178</v>
      </c>
      <c r="E108" s="108">
        <v>16</v>
      </c>
      <c r="F108" s="89">
        <v>17714.071710219319</v>
      </c>
      <c r="G108" s="89">
        <f t="shared" si="1"/>
        <v>283425.14736350911</v>
      </c>
      <c r="H108" s="105"/>
      <c r="K108" s="23"/>
    </row>
    <row r="109" spans="2:11" ht="16.5" customHeight="1" x14ac:dyDescent="0.2">
      <c r="B109" s="88">
        <v>20094</v>
      </c>
      <c r="C109" s="285" t="s">
        <v>179</v>
      </c>
      <c r="D109" s="285" t="s">
        <v>179</v>
      </c>
      <c r="E109" s="108">
        <v>2</v>
      </c>
      <c r="F109" s="89">
        <v>62425.599224775433</v>
      </c>
      <c r="G109" s="89">
        <f t="shared" si="1"/>
        <v>124851.19844955087</v>
      </c>
      <c r="H109" s="105"/>
      <c r="K109" s="23"/>
    </row>
    <row r="110" spans="2:11" ht="16.5" customHeight="1" x14ac:dyDescent="0.2">
      <c r="B110" s="88">
        <v>20095</v>
      </c>
      <c r="C110" s="285" t="s">
        <v>180</v>
      </c>
      <c r="D110" s="285" t="s">
        <v>180</v>
      </c>
      <c r="E110" s="108">
        <v>1</v>
      </c>
      <c r="F110" s="89">
        <v>62425.599224775433</v>
      </c>
      <c r="G110" s="89">
        <f t="shared" si="1"/>
        <v>62425.599224775433</v>
      </c>
      <c r="H110" s="105"/>
      <c r="K110" s="23"/>
    </row>
    <row r="111" spans="2:11" ht="16.5" customHeight="1" x14ac:dyDescent="0.2">
      <c r="B111" s="88">
        <v>20096</v>
      </c>
      <c r="C111" s="285" t="s">
        <v>181</v>
      </c>
      <c r="D111" s="285" t="s">
        <v>181</v>
      </c>
      <c r="E111" s="108">
        <v>2</v>
      </c>
      <c r="F111" s="89">
        <v>62425.599224775433</v>
      </c>
      <c r="G111" s="89">
        <f t="shared" si="1"/>
        <v>124851.19844955087</v>
      </c>
      <c r="H111" s="105"/>
      <c r="K111" s="23"/>
    </row>
    <row r="112" spans="2:11" ht="16.5" customHeight="1" x14ac:dyDescent="0.2">
      <c r="B112" s="88">
        <v>20097</v>
      </c>
      <c r="C112" s="285" t="s">
        <v>182</v>
      </c>
      <c r="D112" s="285" t="s">
        <v>182</v>
      </c>
      <c r="E112" s="108">
        <v>2</v>
      </c>
      <c r="F112" s="89">
        <v>62425.599224775433</v>
      </c>
      <c r="G112" s="89">
        <f t="shared" si="1"/>
        <v>124851.19844955087</v>
      </c>
      <c r="H112" s="105"/>
      <c r="K112" s="23"/>
    </row>
    <row r="113" spans="2:11" ht="16.5" customHeight="1" x14ac:dyDescent="0.2">
      <c r="B113" s="88">
        <v>20098</v>
      </c>
      <c r="C113" s="285" t="s">
        <v>183</v>
      </c>
      <c r="D113" s="285" t="s">
        <v>183</v>
      </c>
      <c r="E113" s="108">
        <v>1</v>
      </c>
      <c r="F113" s="89">
        <v>350234.73861007299</v>
      </c>
      <c r="G113" s="89">
        <f t="shared" si="1"/>
        <v>350234.73861007299</v>
      </c>
      <c r="H113" s="105"/>
      <c r="K113" s="23"/>
    </row>
    <row r="114" spans="2:11" ht="16.5" customHeight="1" x14ac:dyDescent="0.2">
      <c r="B114" s="88">
        <v>20099</v>
      </c>
      <c r="C114" s="285" t="s">
        <v>184</v>
      </c>
      <c r="D114" s="285" t="s">
        <v>184</v>
      </c>
      <c r="E114" s="108">
        <v>1</v>
      </c>
      <c r="F114" s="89">
        <v>72275.440469834488</v>
      </c>
      <c r="G114" s="89">
        <f t="shared" si="1"/>
        <v>72275.440469834488</v>
      </c>
      <c r="H114" s="105"/>
      <c r="K114" s="23"/>
    </row>
    <row r="115" spans="2:11" ht="16.5" customHeight="1" x14ac:dyDescent="0.2">
      <c r="B115" s="88">
        <v>20100</v>
      </c>
      <c r="C115" s="285" t="s">
        <v>185</v>
      </c>
      <c r="D115" s="285" t="s">
        <v>185</v>
      </c>
      <c r="E115" s="108">
        <v>1</v>
      </c>
      <c r="F115" s="89">
        <v>58140.625</v>
      </c>
      <c r="G115" s="89">
        <f t="shared" si="1"/>
        <v>58140.625</v>
      </c>
      <c r="H115" s="105"/>
      <c r="K115" s="23"/>
    </row>
    <row r="116" spans="2:11" ht="16.5" customHeight="1" x14ac:dyDescent="0.2">
      <c r="B116" s="88">
        <v>20101</v>
      </c>
      <c r="C116" s="285" t="s">
        <v>186</v>
      </c>
      <c r="D116" s="285" t="s">
        <v>186</v>
      </c>
      <c r="E116" s="108">
        <v>1</v>
      </c>
      <c r="F116" s="89">
        <v>54084.302325581397</v>
      </c>
      <c r="G116" s="89">
        <f t="shared" si="1"/>
        <v>54084.302325581397</v>
      </c>
      <c r="H116" s="105"/>
      <c r="K116" s="23"/>
    </row>
    <row r="117" spans="2:11" ht="16.5" customHeight="1" x14ac:dyDescent="0.2">
      <c r="B117" s="88">
        <v>20102</v>
      </c>
      <c r="C117" s="285" t="s">
        <v>187</v>
      </c>
      <c r="D117" s="285" t="s">
        <v>187</v>
      </c>
      <c r="E117" s="108">
        <v>2</v>
      </c>
      <c r="F117" s="89">
        <v>72854.69913072692</v>
      </c>
      <c r="G117" s="89">
        <f t="shared" si="1"/>
        <v>145709.39826145384</v>
      </c>
      <c r="H117" s="105"/>
      <c r="K117" s="23"/>
    </row>
    <row r="118" spans="2:11" ht="16.5" customHeight="1" x14ac:dyDescent="0.2">
      <c r="B118" s="88">
        <v>20103</v>
      </c>
      <c r="C118" s="285" t="s">
        <v>188</v>
      </c>
      <c r="D118" s="285" t="s">
        <v>188</v>
      </c>
      <c r="E118" s="108">
        <v>3</v>
      </c>
      <c r="F118" s="89">
        <v>72854.69913072692</v>
      </c>
      <c r="G118" s="89">
        <f t="shared" si="1"/>
        <v>218564.09739218076</v>
      </c>
      <c r="H118" s="105"/>
      <c r="K118" s="23"/>
    </row>
    <row r="119" spans="2:11" ht="16.5" customHeight="1" x14ac:dyDescent="0.2">
      <c r="B119" s="88">
        <v>20104</v>
      </c>
      <c r="C119" s="285" t="s">
        <v>189</v>
      </c>
      <c r="D119" s="285" t="s">
        <v>189</v>
      </c>
      <c r="E119" s="108">
        <v>2</v>
      </c>
      <c r="F119" s="89">
        <v>72275.440469834488</v>
      </c>
      <c r="G119" s="89">
        <f t="shared" si="1"/>
        <v>144550.88093966898</v>
      </c>
      <c r="H119" s="105"/>
      <c r="K119" s="23"/>
    </row>
    <row r="120" spans="2:11" ht="16.5" customHeight="1" x14ac:dyDescent="0.2">
      <c r="B120" s="88">
        <v>20105</v>
      </c>
      <c r="C120" s="285" t="s">
        <v>190</v>
      </c>
      <c r="D120" s="285" t="s">
        <v>190</v>
      </c>
      <c r="E120" s="108">
        <v>2</v>
      </c>
      <c r="F120" s="89">
        <v>72275.440469834488</v>
      </c>
      <c r="G120" s="89">
        <f t="shared" si="1"/>
        <v>144550.88093966898</v>
      </c>
      <c r="H120" s="105"/>
      <c r="K120" s="23"/>
    </row>
    <row r="121" spans="2:11" ht="16.5" customHeight="1" x14ac:dyDescent="0.2">
      <c r="B121" s="88">
        <v>20106</v>
      </c>
      <c r="C121" s="285" t="s">
        <v>191</v>
      </c>
      <c r="D121" s="285" t="s">
        <v>191</v>
      </c>
      <c r="E121" s="108">
        <v>22</v>
      </c>
      <c r="F121" s="89">
        <v>27969.586910872611</v>
      </c>
      <c r="G121" s="89">
        <f t="shared" si="1"/>
        <v>615330.9120391974</v>
      </c>
      <c r="H121" s="105"/>
      <c r="K121" s="23"/>
    </row>
    <row r="122" spans="2:11" ht="16.5" customHeight="1" x14ac:dyDescent="0.2">
      <c r="B122" s="88">
        <v>20107</v>
      </c>
      <c r="C122" s="285" t="s">
        <v>192</v>
      </c>
      <c r="D122" s="285" t="s">
        <v>192</v>
      </c>
      <c r="E122" s="108">
        <v>4</v>
      </c>
      <c r="F122" s="89">
        <v>26439.077318728425</v>
      </c>
      <c r="G122" s="89">
        <f t="shared" si="1"/>
        <v>105756.3092749137</v>
      </c>
      <c r="H122" s="105"/>
      <c r="K122" s="23"/>
    </row>
    <row r="123" spans="2:11" ht="16.5" customHeight="1" x14ac:dyDescent="0.2">
      <c r="B123" s="88">
        <v>20108</v>
      </c>
      <c r="C123" s="285" t="s">
        <v>487</v>
      </c>
      <c r="D123" s="285" t="s">
        <v>193</v>
      </c>
      <c r="E123" s="108">
        <v>4</v>
      </c>
      <c r="F123" s="89">
        <v>26439.077318728425</v>
      </c>
      <c r="G123" s="89">
        <f t="shared" si="1"/>
        <v>105756.3092749137</v>
      </c>
      <c r="H123" s="105"/>
      <c r="K123" s="23"/>
    </row>
    <row r="124" spans="2:11" ht="16.5" customHeight="1" x14ac:dyDescent="0.2">
      <c r="B124" s="88">
        <v>20109</v>
      </c>
      <c r="C124" s="285" t="s">
        <v>488</v>
      </c>
      <c r="D124" s="285" t="s">
        <v>194</v>
      </c>
      <c r="E124" s="108">
        <v>1</v>
      </c>
      <c r="F124" s="89">
        <v>69769.787368866659</v>
      </c>
      <c r="G124" s="89">
        <f t="shared" si="1"/>
        <v>69769.787368866659</v>
      </c>
      <c r="H124" s="105"/>
      <c r="K124" s="23"/>
    </row>
    <row r="125" spans="2:11" ht="16.5" customHeight="1" x14ac:dyDescent="0.2">
      <c r="B125" s="88">
        <v>20110</v>
      </c>
      <c r="C125" s="285" t="s">
        <v>489</v>
      </c>
      <c r="D125" s="285" t="s">
        <v>195</v>
      </c>
      <c r="E125" s="108">
        <v>1</v>
      </c>
      <c r="F125" s="89">
        <v>69769.787368866659</v>
      </c>
      <c r="G125" s="89">
        <f t="shared" si="1"/>
        <v>69769.787368866659</v>
      </c>
      <c r="H125" s="105"/>
      <c r="K125" s="23"/>
    </row>
    <row r="126" spans="2:11" ht="16.5" customHeight="1" x14ac:dyDescent="0.2">
      <c r="B126" s="88">
        <v>20111</v>
      </c>
      <c r="C126" s="285" t="s">
        <v>490</v>
      </c>
      <c r="D126" s="285" t="s">
        <v>196</v>
      </c>
      <c r="E126" s="108">
        <v>11</v>
      </c>
      <c r="F126" s="89">
        <v>69769.787368866659</v>
      </c>
      <c r="G126" s="89">
        <f t="shared" si="1"/>
        <v>767467.66105753323</v>
      </c>
      <c r="H126" s="105"/>
      <c r="K126" s="23"/>
    </row>
    <row r="127" spans="2:11" ht="16.5" customHeight="1" x14ac:dyDescent="0.2">
      <c r="B127" s="88">
        <v>20112</v>
      </c>
      <c r="C127" s="285" t="s">
        <v>491</v>
      </c>
      <c r="D127" s="285" t="s">
        <v>197</v>
      </c>
      <c r="E127" s="108">
        <v>11</v>
      </c>
      <c r="F127" s="89">
        <v>69769.787368866659</v>
      </c>
      <c r="G127" s="89">
        <f t="shared" si="1"/>
        <v>767467.66105753323</v>
      </c>
      <c r="H127" s="105"/>
      <c r="K127" s="23"/>
    </row>
    <row r="128" spans="2:11" ht="16.5" customHeight="1" x14ac:dyDescent="0.2">
      <c r="B128" s="88">
        <v>20113</v>
      </c>
      <c r="C128" s="285" t="s">
        <v>492</v>
      </c>
      <c r="D128" s="285" t="s">
        <v>198</v>
      </c>
      <c r="E128" s="108">
        <v>2</v>
      </c>
      <c r="F128" s="89">
        <v>69769.787368866659</v>
      </c>
      <c r="G128" s="109">
        <f t="shared" si="1"/>
        <v>139539.57473773332</v>
      </c>
      <c r="H128" s="113" t="s">
        <v>36</v>
      </c>
      <c r="K128" s="23"/>
    </row>
    <row r="129" spans="2:11" ht="16.5" customHeight="1" x14ac:dyDescent="0.2">
      <c r="B129" s="88">
        <v>20114</v>
      </c>
      <c r="C129" s="285" t="s">
        <v>493</v>
      </c>
      <c r="D129" s="285" t="s">
        <v>199</v>
      </c>
      <c r="E129" s="108">
        <v>15</v>
      </c>
      <c r="F129" s="89">
        <v>25540.742190693567</v>
      </c>
      <c r="G129" s="89">
        <f t="shared" si="1"/>
        <v>383111.13286040351</v>
      </c>
      <c r="H129" s="105"/>
      <c r="K129" s="23"/>
    </row>
    <row r="130" spans="2:11" ht="16.5" customHeight="1" x14ac:dyDescent="0.2">
      <c r="B130" s="88">
        <v>20115</v>
      </c>
      <c r="C130" s="285" t="s">
        <v>494</v>
      </c>
      <c r="D130" s="285" t="s">
        <v>200</v>
      </c>
      <c r="E130" s="108">
        <v>1</v>
      </c>
      <c r="F130" s="89">
        <v>34961.659784604279</v>
      </c>
      <c r="G130" s="89">
        <f t="shared" si="1"/>
        <v>34961.659784604279</v>
      </c>
      <c r="H130" s="105"/>
      <c r="K130" s="23"/>
    </row>
    <row r="131" spans="2:11" ht="16.5" customHeight="1" x14ac:dyDescent="0.2">
      <c r="B131" s="88">
        <v>20116</v>
      </c>
      <c r="C131" s="285" t="s">
        <v>495</v>
      </c>
      <c r="D131" s="285" t="s">
        <v>201</v>
      </c>
      <c r="E131" s="108">
        <v>1</v>
      </c>
      <c r="F131" s="89">
        <v>106552.38541666667</v>
      </c>
      <c r="G131" s="89">
        <f t="shared" si="1"/>
        <v>106552.38541666667</v>
      </c>
      <c r="H131" s="105"/>
      <c r="K131" s="23"/>
    </row>
    <row r="132" spans="2:11" ht="16.5" customHeight="1" x14ac:dyDescent="0.2">
      <c r="B132" s="88">
        <v>20117</v>
      </c>
      <c r="C132" s="285" t="s">
        <v>496</v>
      </c>
      <c r="D132" s="285" t="s">
        <v>202</v>
      </c>
      <c r="E132" s="108">
        <v>1</v>
      </c>
      <c r="F132" s="89">
        <v>158599.77005511327</v>
      </c>
      <c r="G132" s="89">
        <f t="shared" si="1"/>
        <v>158599.77005511327</v>
      </c>
      <c r="H132" s="105"/>
      <c r="K132" s="23"/>
    </row>
    <row r="133" spans="2:11" ht="16.5" customHeight="1" x14ac:dyDescent="0.2">
      <c r="B133" s="88">
        <v>20118</v>
      </c>
      <c r="C133" s="285" t="s">
        <v>497</v>
      </c>
      <c r="D133" s="285" t="s">
        <v>203</v>
      </c>
      <c r="E133" s="108">
        <v>8</v>
      </c>
      <c r="F133" s="89">
        <v>6974.2316926506355</v>
      </c>
      <c r="G133" s="89">
        <f t="shared" si="1"/>
        <v>55793.853541205084</v>
      </c>
      <c r="H133" s="105"/>
      <c r="K133" s="23"/>
    </row>
    <row r="134" spans="2:11" ht="16.5" customHeight="1" x14ac:dyDescent="0.2">
      <c r="B134" s="88">
        <v>20119</v>
      </c>
      <c r="C134" s="285" t="s">
        <v>498</v>
      </c>
      <c r="D134" s="285" t="s">
        <v>204</v>
      </c>
      <c r="E134" s="108">
        <v>5</v>
      </c>
      <c r="F134" s="89">
        <v>5767.2643656404825</v>
      </c>
      <c r="G134" s="89">
        <f t="shared" si="1"/>
        <v>28836.321828202414</v>
      </c>
      <c r="H134" s="105"/>
      <c r="K134" s="23"/>
    </row>
    <row r="135" spans="2:11" ht="16.5" customHeight="1" x14ac:dyDescent="0.2">
      <c r="B135" s="88">
        <v>20120</v>
      </c>
      <c r="C135" s="285" t="s">
        <v>499</v>
      </c>
      <c r="D135" s="285" t="s">
        <v>205</v>
      </c>
      <c r="E135" s="108">
        <v>4</v>
      </c>
      <c r="F135" s="89">
        <v>7509.88</v>
      </c>
      <c r="G135" s="89">
        <f t="shared" si="1"/>
        <v>30039.52</v>
      </c>
      <c r="H135" s="105"/>
      <c r="K135" s="23"/>
    </row>
    <row r="136" spans="2:11" ht="16.5" customHeight="1" x14ac:dyDescent="0.2">
      <c r="B136" s="88">
        <v>20121</v>
      </c>
      <c r="C136" s="285" t="s">
        <v>500</v>
      </c>
      <c r="D136" s="285" t="s">
        <v>206</v>
      </c>
      <c r="E136" s="108">
        <v>4</v>
      </c>
      <c r="F136" s="89">
        <v>7509.88</v>
      </c>
      <c r="G136" s="89">
        <f t="shared" si="1"/>
        <v>30039.52</v>
      </c>
      <c r="H136" s="105"/>
      <c r="K136" s="23"/>
    </row>
    <row r="137" spans="2:11" ht="16.5" customHeight="1" x14ac:dyDescent="0.2">
      <c r="B137" s="88">
        <v>20122</v>
      </c>
      <c r="C137" s="285" t="s">
        <v>501</v>
      </c>
      <c r="D137" s="285" t="s">
        <v>207</v>
      </c>
      <c r="E137" s="108">
        <v>1</v>
      </c>
      <c r="F137" s="89">
        <v>69742.316926506363</v>
      </c>
      <c r="G137" s="89">
        <f t="shared" si="1"/>
        <v>69742.316926506363</v>
      </c>
      <c r="H137" s="105"/>
      <c r="K137" s="23"/>
    </row>
    <row r="138" spans="2:11" ht="16.5" customHeight="1" x14ac:dyDescent="0.2">
      <c r="B138" s="88">
        <v>20123</v>
      </c>
      <c r="C138" s="285" t="s">
        <v>502</v>
      </c>
      <c r="D138" s="285" t="s">
        <v>208</v>
      </c>
      <c r="E138" s="108">
        <v>1</v>
      </c>
      <c r="F138" s="89">
        <v>69742.316926506363</v>
      </c>
      <c r="G138" s="89">
        <f t="shared" si="1"/>
        <v>69742.316926506363</v>
      </c>
      <c r="H138" s="105"/>
      <c r="K138" s="23"/>
    </row>
    <row r="139" spans="2:11" ht="16.5" customHeight="1" x14ac:dyDescent="0.2">
      <c r="B139" s="88">
        <v>20124</v>
      </c>
      <c r="C139" s="285" t="s">
        <v>503</v>
      </c>
      <c r="D139" s="285" t="s">
        <v>209</v>
      </c>
      <c r="E139" s="108">
        <v>1</v>
      </c>
      <c r="F139" s="89">
        <v>226662.53001114569</v>
      </c>
      <c r="G139" s="89">
        <f t="shared" si="1"/>
        <v>226662.53001114569</v>
      </c>
      <c r="H139" s="105"/>
      <c r="K139" s="23"/>
    </row>
    <row r="140" spans="2:11" ht="16.5" customHeight="1" x14ac:dyDescent="0.2">
      <c r="B140" s="88">
        <v>20125</v>
      </c>
      <c r="C140" s="285" t="s">
        <v>504</v>
      </c>
      <c r="D140" s="285" t="s">
        <v>210</v>
      </c>
      <c r="E140" s="108">
        <v>1</v>
      </c>
      <c r="F140" s="89">
        <v>142121.87186756905</v>
      </c>
      <c r="G140" s="89">
        <f t="shared" si="1"/>
        <v>142121.87186756905</v>
      </c>
      <c r="H140" s="105"/>
      <c r="K140" s="23"/>
    </row>
    <row r="141" spans="2:11" ht="16.5" customHeight="1" x14ac:dyDescent="0.2">
      <c r="B141" s="88">
        <v>20126</v>
      </c>
      <c r="C141" s="285" t="s">
        <v>505</v>
      </c>
      <c r="D141" s="285" t="s">
        <v>211</v>
      </c>
      <c r="E141" s="108">
        <v>1</v>
      </c>
      <c r="F141" s="89">
        <v>31384.042616927865</v>
      </c>
      <c r="G141" s="89">
        <f t="shared" si="1"/>
        <v>31384.042616927865</v>
      </c>
      <c r="H141" s="105"/>
      <c r="K141" s="23"/>
    </row>
    <row r="142" spans="2:11" ht="16.5" customHeight="1" x14ac:dyDescent="0.2">
      <c r="B142" s="88">
        <v>20127</v>
      </c>
      <c r="C142" s="285" t="s">
        <v>506</v>
      </c>
      <c r="D142" s="285" t="s">
        <v>212</v>
      </c>
      <c r="E142" s="108">
        <v>1</v>
      </c>
      <c r="F142" s="89">
        <v>54459.4535098337</v>
      </c>
      <c r="G142" s="89">
        <f t="shared" si="1"/>
        <v>54459.4535098337</v>
      </c>
      <c r="H142" s="105"/>
      <c r="K142" s="23"/>
    </row>
    <row r="143" spans="2:11" ht="16.5" customHeight="1" x14ac:dyDescent="0.2">
      <c r="B143" s="88">
        <v>20128</v>
      </c>
      <c r="C143" s="285" t="s">
        <v>507</v>
      </c>
      <c r="D143" s="285" t="s">
        <v>213</v>
      </c>
      <c r="E143" s="108">
        <v>1</v>
      </c>
      <c r="F143" s="89">
        <v>3487.1158463253182</v>
      </c>
      <c r="G143" s="89">
        <f t="shared" si="1"/>
        <v>3487.1158463253182</v>
      </c>
      <c r="H143" s="105"/>
      <c r="K143" s="23"/>
    </row>
    <row r="144" spans="2:11" ht="16.5" customHeight="1" x14ac:dyDescent="0.2">
      <c r="B144" s="88">
        <v>20129</v>
      </c>
      <c r="C144" s="285" t="s">
        <v>508</v>
      </c>
      <c r="D144" s="285" t="s">
        <v>214</v>
      </c>
      <c r="E144" s="108">
        <v>1</v>
      </c>
      <c r="F144" s="89">
        <v>3487.1158463253182</v>
      </c>
      <c r="G144" s="89">
        <f t="shared" ref="G144:G207" si="2">+F144*E144</f>
        <v>3487.1158463253182</v>
      </c>
      <c r="H144" s="105"/>
      <c r="K144" s="23"/>
    </row>
    <row r="145" spans="2:11" ht="16.5" customHeight="1" x14ac:dyDescent="0.2">
      <c r="B145" s="88">
        <v>20130</v>
      </c>
      <c r="C145" s="285" t="s">
        <v>509</v>
      </c>
      <c r="D145" s="285" t="s">
        <v>215</v>
      </c>
      <c r="E145" s="108">
        <v>1</v>
      </c>
      <c r="F145" s="89">
        <v>15692.021308463933</v>
      </c>
      <c r="G145" s="89">
        <f t="shared" si="2"/>
        <v>15692.021308463933</v>
      </c>
      <c r="H145" s="105"/>
      <c r="K145" s="23"/>
    </row>
    <row r="146" spans="2:11" ht="16.5" customHeight="1" x14ac:dyDescent="0.2">
      <c r="B146" s="88">
        <v>20131</v>
      </c>
      <c r="C146" s="285" t="s">
        <v>510</v>
      </c>
      <c r="D146" s="285" t="s">
        <v>216</v>
      </c>
      <c r="E146" s="108">
        <v>1</v>
      </c>
      <c r="F146" s="89">
        <v>17435.579231626591</v>
      </c>
      <c r="G146" s="89">
        <f t="shared" si="2"/>
        <v>17435.579231626591</v>
      </c>
      <c r="H146" s="105"/>
      <c r="K146" s="23"/>
    </row>
    <row r="147" spans="2:11" ht="16.5" customHeight="1" x14ac:dyDescent="0.2">
      <c r="B147" s="88">
        <v>20132</v>
      </c>
      <c r="C147" s="285" t="s">
        <v>511</v>
      </c>
      <c r="D147" s="285" t="s">
        <v>217</v>
      </c>
      <c r="E147" s="108">
        <v>2</v>
      </c>
      <c r="F147" s="89">
        <v>7671.6548619157002</v>
      </c>
      <c r="G147" s="89">
        <f t="shared" si="2"/>
        <v>15343.3097238314</v>
      </c>
      <c r="H147" s="105"/>
      <c r="K147" s="23"/>
    </row>
    <row r="148" spans="2:11" ht="16.5" customHeight="1" x14ac:dyDescent="0.2">
      <c r="B148" s="88">
        <v>20133</v>
      </c>
      <c r="C148" s="285" t="s">
        <v>512</v>
      </c>
      <c r="D148" s="285" t="s">
        <v>218</v>
      </c>
      <c r="E148" s="108">
        <v>1</v>
      </c>
      <c r="F148" s="89">
        <v>10112.635954343423</v>
      </c>
      <c r="G148" s="89">
        <f t="shared" si="2"/>
        <v>10112.635954343423</v>
      </c>
      <c r="H148" s="105"/>
      <c r="K148" s="23"/>
    </row>
    <row r="149" spans="2:11" ht="16.5" customHeight="1" x14ac:dyDescent="0.2">
      <c r="B149" s="88">
        <v>20134</v>
      </c>
      <c r="C149" s="285" t="s">
        <v>513</v>
      </c>
      <c r="D149" s="285" t="s">
        <v>219</v>
      </c>
      <c r="E149" s="108">
        <v>1</v>
      </c>
      <c r="F149" s="89">
        <v>10461.347538975955</v>
      </c>
      <c r="G149" s="89">
        <f t="shared" si="2"/>
        <v>10461.347538975955</v>
      </c>
      <c r="H149" s="105"/>
      <c r="K149" s="23"/>
    </row>
    <row r="150" spans="2:11" ht="16.5" customHeight="1" x14ac:dyDescent="0.2">
      <c r="B150" s="88">
        <v>20135</v>
      </c>
      <c r="C150" s="285" t="s">
        <v>514</v>
      </c>
      <c r="D150" s="285" t="s">
        <v>220</v>
      </c>
      <c r="E150" s="108">
        <v>1</v>
      </c>
      <c r="F150" s="89">
        <v>401018.32232741156</v>
      </c>
      <c r="G150" s="109">
        <f t="shared" si="2"/>
        <v>401018.32232741156</v>
      </c>
      <c r="H150" s="113" t="s">
        <v>36</v>
      </c>
      <c r="K150" s="23"/>
    </row>
    <row r="151" spans="2:11" ht="16.5" customHeight="1" x14ac:dyDescent="0.2">
      <c r="B151" s="88">
        <v>20136</v>
      </c>
      <c r="C151" s="285" t="s">
        <v>515</v>
      </c>
      <c r="D151" s="285" t="s">
        <v>221</v>
      </c>
      <c r="E151" s="108">
        <v>1</v>
      </c>
      <c r="F151" s="89">
        <v>34961.659784604279</v>
      </c>
      <c r="G151" s="89">
        <f t="shared" si="2"/>
        <v>34961.659784604279</v>
      </c>
      <c r="H151" s="105"/>
      <c r="K151" s="23"/>
    </row>
    <row r="152" spans="2:11" ht="16.5" customHeight="1" x14ac:dyDescent="0.2">
      <c r="B152" s="88">
        <v>20137</v>
      </c>
      <c r="C152" s="285" t="s">
        <v>516</v>
      </c>
      <c r="D152" s="285" t="s">
        <v>222</v>
      </c>
      <c r="E152" s="108">
        <v>1</v>
      </c>
      <c r="F152" s="89">
        <v>488196.21848554455</v>
      </c>
      <c r="G152" s="89">
        <f t="shared" si="2"/>
        <v>488196.21848554455</v>
      </c>
      <c r="H152" s="105"/>
      <c r="K152" s="23"/>
    </row>
    <row r="153" spans="2:11" ht="16.5" customHeight="1" x14ac:dyDescent="0.2">
      <c r="B153" s="88">
        <v>20138</v>
      </c>
      <c r="C153" s="285" t="s">
        <v>517</v>
      </c>
      <c r="D153" s="285" t="s">
        <v>223</v>
      </c>
      <c r="E153" s="108">
        <v>1</v>
      </c>
      <c r="F153" s="89">
        <v>46385.804200426166</v>
      </c>
      <c r="G153" s="89">
        <f t="shared" si="2"/>
        <v>46385.804200426166</v>
      </c>
      <c r="H153" s="105"/>
      <c r="K153" s="23"/>
    </row>
    <row r="154" spans="2:11" ht="16.5" customHeight="1" x14ac:dyDescent="0.2">
      <c r="B154" s="88">
        <v>20139</v>
      </c>
      <c r="C154" s="285" t="s">
        <v>518</v>
      </c>
      <c r="D154" s="285" t="s">
        <v>224</v>
      </c>
      <c r="E154" s="108">
        <v>25</v>
      </c>
      <c r="F154" s="89">
        <v>818.44993469503174</v>
      </c>
      <c r="G154" s="89">
        <f t="shared" si="2"/>
        <v>20461.248367375792</v>
      </c>
      <c r="H154" s="105"/>
      <c r="K154" s="23"/>
    </row>
    <row r="155" spans="2:11" ht="16.5" customHeight="1" x14ac:dyDescent="0.2">
      <c r="B155" s="88">
        <v>20140</v>
      </c>
      <c r="C155" s="285" t="s">
        <v>225</v>
      </c>
      <c r="D155" s="285" t="s">
        <v>225</v>
      </c>
      <c r="E155" s="108">
        <v>1</v>
      </c>
      <c r="F155" s="89">
        <v>1449236.4749999999</v>
      </c>
      <c r="G155" s="89">
        <f t="shared" si="2"/>
        <v>1449236.4749999999</v>
      </c>
      <c r="H155" s="105"/>
      <c r="K155" s="23"/>
    </row>
    <row r="156" spans="2:11" ht="16.5" customHeight="1" x14ac:dyDescent="0.2">
      <c r="B156" s="88">
        <v>20141</v>
      </c>
      <c r="C156" s="285" t="s">
        <v>226</v>
      </c>
      <c r="D156" s="285" t="s">
        <v>226</v>
      </c>
      <c r="E156" s="108">
        <v>1</v>
      </c>
      <c r="F156" s="89">
        <v>659064.89495548513</v>
      </c>
      <c r="G156" s="89">
        <f t="shared" si="2"/>
        <v>659064.89495548513</v>
      </c>
      <c r="H156" s="105"/>
      <c r="K156" s="23"/>
    </row>
    <row r="157" spans="2:11" ht="16.5" customHeight="1" x14ac:dyDescent="0.2">
      <c r="B157" s="88">
        <v>20142</v>
      </c>
      <c r="C157" s="285" t="s">
        <v>227</v>
      </c>
      <c r="D157" s="285" t="s">
        <v>227</v>
      </c>
      <c r="E157" s="108">
        <v>3</v>
      </c>
      <c r="F157" s="89">
        <v>1743.5579231626591</v>
      </c>
      <c r="G157" s="89">
        <f t="shared" si="2"/>
        <v>5230.6737694879776</v>
      </c>
      <c r="H157" s="105"/>
      <c r="K157" s="23"/>
    </row>
    <row r="158" spans="2:11" ht="16.5" customHeight="1" x14ac:dyDescent="0.2">
      <c r="B158" s="88">
        <v>20143</v>
      </c>
      <c r="C158" s="285" t="s">
        <v>228</v>
      </c>
      <c r="D158" s="285" t="s">
        <v>228</v>
      </c>
      <c r="E158" s="108">
        <v>3</v>
      </c>
      <c r="F158" s="89">
        <v>1743.5579231626591</v>
      </c>
      <c r="G158" s="89">
        <f t="shared" si="2"/>
        <v>5230.6737694879776</v>
      </c>
      <c r="H158" s="105"/>
      <c r="K158" s="23"/>
    </row>
    <row r="159" spans="2:11" ht="16.5" customHeight="1" x14ac:dyDescent="0.2">
      <c r="B159" s="88">
        <v>20144</v>
      </c>
      <c r="C159" s="285" t="s">
        <v>229</v>
      </c>
      <c r="D159" s="285" t="s">
        <v>229</v>
      </c>
      <c r="E159" s="108">
        <v>288</v>
      </c>
      <c r="F159" s="89">
        <v>767.16548619157004</v>
      </c>
      <c r="G159" s="89">
        <f t="shared" si="2"/>
        <v>220943.66002317218</v>
      </c>
      <c r="H159" s="105"/>
      <c r="K159" s="23"/>
    </row>
    <row r="160" spans="2:11" ht="16.5" customHeight="1" x14ac:dyDescent="0.2">
      <c r="B160" s="88">
        <v>20145</v>
      </c>
      <c r="C160" s="285" t="s">
        <v>230</v>
      </c>
      <c r="D160" s="285" t="s">
        <v>230</v>
      </c>
      <c r="E160" s="108">
        <v>382</v>
      </c>
      <c r="F160" s="89">
        <v>767.16548619157004</v>
      </c>
      <c r="G160" s="89">
        <f t="shared" si="2"/>
        <v>293057.21572517976</v>
      </c>
      <c r="H160" s="105"/>
      <c r="K160" s="23"/>
    </row>
    <row r="161" spans="2:11" ht="16.5" customHeight="1" x14ac:dyDescent="0.2">
      <c r="B161" s="88">
        <v>20146</v>
      </c>
      <c r="C161" s="285" t="s">
        <v>231</v>
      </c>
      <c r="D161" s="285" t="s">
        <v>231</v>
      </c>
      <c r="E161" s="108">
        <v>246</v>
      </c>
      <c r="F161" s="89">
        <v>767.16548619157004</v>
      </c>
      <c r="G161" s="89">
        <f t="shared" si="2"/>
        <v>188722.70960312622</v>
      </c>
      <c r="H161" s="105"/>
      <c r="K161" s="23"/>
    </row>
    <row r="162" spans="2:11" ht="16.5" customHeight="1" x14ac:dyDescent="0.2">
      <c r="B162" s="88">
        <v>20147</v>
      </c>
      <c r="C162" s="285" t="s">
        <v>232</v>
      </c>
      <c r="D162" s="285" t="s">
        <v>232</v>
      </c>
      <c r="E162" s="108">
        <v>2</v>
      </c>
      <c r="F162" s="89">
        <v>273571.00836739823</v>
      </c>
      <c r="G162" s="89">
        <f t="shared" si="2"/>
        <v>547142.01673479646</v>
      </c>
      <c r="H162" s="105"/>
      <c r="K162" s="23"/>
    </row>
    <row r="163" spans="2:11" ht="16.5" customHeight="1" x14ac:dyDescent="0.2">
      <c r="B163" s="88">
        <v>20148</v>
      </c>
      <c r="C163" s="285" t="s">
        <v>233</v>
      </c>
      <c r="D163" s="285" t="s">
        <v>233</v>
      </c>
      <c r="E163" s="108">
        <v>-2</v>
      </c>
      <c r="F163" s="89">
        <v>789570.9229264349</v>
      </c>
      <c r="G163" s="89">
        <f t="shared" si="2"/>
        <v>-1579141.8458528698</v>
      </c>
      <c r="H163" s="105"/>
      <c r="K163" s="23"/>
    </row>
    <row r="164" spans="2:11" ht="16.5" customHeight="1" x14ac:dyDescent="0.2">
      <c r="B164" s="88">
        <v>20149</v>
      </c>
      <c r="C164" s="285" t="s">
        <v>234</v>
      </c>
      <c r="D164" s="285" t="s">
        <v>234</v>
      </c>
      <c r="E164" s="108">
        <v>2</v>
      </c>
      <c r="F164" s="89">
        <v>448971.70127189427</v>
      </c>
      <c r="G164" s="89">
        <f t="shared" si="2"/>
        <v>897943.40254378854</v>
      </c>
      <c r="H164" s="105"/>
      <c r="K164" s="23"/>
    </row>
    <row r="165" spans="2:11" ht="16.5" customHeight="1" x14ac:dyDescent="0.2">
      <c r="B165" s="88">
        <v>20150</v>
      </c>
      <c r="C165" s="285" t="s">
        <v>235</v>
      </c>
      <c r="D165" s="285" t="s">
        <v>235</v>
      </c>
      <c r="E165" s="108">
        <v>2</v>
      </c>
      <c r="F165" s="89">
        <v>159232.84897103268</v>
      </c>
      <c r="G165" s="89">
        <f t="shared" si="2"/>
        <v>318465.69794206537</v>
      </c>
      <c r="H165" s="105"/>
      <c r="K165" s="23"/>
    </row>
    <row r="166" spans="2:11" ht="16.5" customHeight="1" x14ac:dyDescent="0.2">
      <c r="B166" s="88">
        <v>20151</v>
      </c>
      <c r="C166" s="285" t="s">
        <v>236</v>
      </c>
      <c r="D166" s="285" t="s">
        <v>236</v>
      </c>
      <c r="E166" s="108">
        <v>1</v>
      </c>
      <c r="F166" s="89">
        <v>398181.4487049951</v>
      </c>
      <c r="G166" s="89">
        <f t="shared" si="2"/>
        <v>398181.4487049951</v>
      </c>
      <c r="H166" s="105"/>
      <c r="K166" s="23"/>
    </row>
    <row r="167" spans="2:11" ht="16.5" customHeight="1" x14ac:dyDescent="0.2">
      <c r="B167" s="88">
        <v>20152</v>
      </c>
      <c r="C167" s="285" t="s">
        <v>237</v>
      </c>
      <c r="D167" s="285" t="s">
        <v>237</v>
      </c>
      <c r="E167" s="108">
        <v>32</v>
      </c>
      <c r="F167" s="89">
        <v>382021.37345652189</v>
      </c>
      <c r="G167" s="89">
        <f t="shared" si="2"/>
        <v>12224683.950608701</v>
      </c>
      <c r="H167" s="105"/>
      <c r="K167" s="23"/>
    </row>
    <row r="168" spans="2:11" ht="16.5" customHeight="1" x14ac:dyDescent="0.2">
      <c r="B168" s="88">
        <v>20153</v>
      </c>
      <c r="C168" s="285" t="s">
        <v>238</v>
      </c>
      <c r="D168" s="285" t="s">
        <v>238</v>
      </c>
      <c r="E168" s="108">
        <v>10</v>
      </c>
      <c r="F168" s="89">
        <v>382021.37345652189</v>
      </c>
      <c r="G168" s="89">
        <f t="shared" si="2"/>
        <v>3820213.7345652189</v>
      </c>
      <c r="H168" s="105"/>
      <c r="K168" s="23"/>
    </row>
    <row r="169" spans="2:11" ht="16.5" customHeight="1" x14ac:dyDescent="0.2">
      <c r="B169" s="88">
        <v>20154</v>
      </c>
      <c r="C169" s="285" t="s">
        <v>239</v>
      </c>
      <c r="D169" s="285" t="s">
        <v>239</v>
      </c>
      <c r="E169" s="108">
        <v>6</v>
      </c>
      <c r="F169" s="89">
        <v>374133.91640261631</v>
      </c>
      <c r="G169" s="89">
        <f t="shared" si="2"/>
        <v>2244803.4984156978</v>
      </c>
      <c r="H169" s="105"/>
      <c r="K169" s="23"/>
    </row>
    <row r="170" spans="2:11" ht="16.5" customHeight="1" x14ac:dyDescent="0.2">
      <c r="B170" s="88">
        <v>20155</v>
      </c>
      <c r="C170" s="285" t="s">
        <v>240</v>
      </c>
      <c r="D170" s="285" t="s">
        <v>240</v>
      </c>
      <c r="E170" s="108">
        <v>1</v>
      </c>
      <c r="F170" s="89">
        <v>59280.969387530407</v>
      </c>
      <c r="G170" s="89">
        <f t="shared" si="2"/>
        <v>59280.969387530407</v>
      </c>
      <c r="H170" s="105"/>
      <c r="K170" s="23"/>
    </row>
    <row r="171" spans="2:11" ht="16.5" customHeight="1" x14ac:dyDescent="0.2">
      <c r="B171" s="88">
        <v>20156</v>
      </c>
      <c r="C171" s="285" t="s">
        <v>241</v>
      </c>
      <c r="D171" s="285" t="s">
        <v>241</v>
      </c>
      <c r="E171" s="108">
        <v>1</v>
      </c>
      <c r="F171" s="89">
        <v>59280.969387530407</v>
      </c>
      <c r="G171" s="89">
        <f t="shared" si="2"/>
        <v>59280.969387530407</v>
      </c>
      <c r="H171" s="105"/>
      <c r="K171" s="23"/>
    </row>
    <row r="172" spans="2:11" ht="16.5" customHeight="1" x14ac:dyDescent="0.2">
      <c r="B172" s="88">
        <v>20157</v>
      </c>
      <c r="C172" s="285" t="s">
        <v>242</v>
      </c>
      <c r="D172" s="285" t="s">
        <v>242</v>
      </c>
      <c r="E172" s="108">
        <v>2</v>
      </c>
      <c r="F172" s="89">
        <v>8717.7896158132953</v>
      </c>
      <c r="G172" s="109">
        <f t="shared" si="2"/>
        <v>17435.579231626591</v>
      </c>
      <c r="H172" s="113" t="s">
        <v>36</v>
      </c>
      <c r="K172" s="23"/>
    </row>
    <row r="173" spans="2:11" ht="16.5" customHeight="1" x14ac:dyDescent="0.2">
      <c r="B173" s="88">
        <v>20158</v>
      </c>
      <c r="C173" s="285" t="s">
        <v>243</v>
      </c>
      <c r="D173" s="285" t="s">
        <v>243</v>
      </c>
      <c r="E173" s="108">
        <v>9</v>
      </c>
      <c r="F173" s="89">
        <v>51.558282126636392</v>
      </c>
      <c r="G173" s="89">
        <f t="shared" si="2"/>
        <v>464.02453913972755</v>
      </c>
      <c r="H173" s="105"/>
      <c r="K173" s="23"/>
    </row>
    <row r="174" spans="2:11" ht="16.5" customHeight="1" x14ac:dyDescent="0.2">
      <c r="B174" s="88">
        <v>20159</v>
      </c>
      <c r="C174" s="285" t="s">
        <v>244</v>
      </c>
      <c r="D174" s="285" t="s">
        <v>244</v>
      </c>
      <c r="E174" s="108">
        <v>2</v>
      </c>
      <c r="F174" s="89">
        <v>21506.145583833946</v>
      </c>
      <c r="G174" s="89">
        <f t="shared" si="2"/>
        <v>43012.291167667892</v>
      </c>
      <c r="H174" s="105"/>
      <c r="K174" s="23"/>
    </row>
    <row r="175" spans="2:11" ht="16.5" customHeight="1" x14ac:dyDescent="0.2">
      <c r="B175" s="88">
        <v>20160</v>
      </c>
      <c r="C175" s="285" t="s">
        <v>245</v>
      </c>
      <c r="D175" s="285" t="s">
        <v>245</v>
      </c>
      <c r="E175" s="108">
        <v>30</v>
      </c>
      <c r="F175" s="89">
        <v>852.35177068083931</v>
      </c>
      <c r="G175" s="89">
        <f t="shared" si="2"/>
        <v>25570.553120425178</v>
      </c>
      <c r="H175" s="105"/>
      <c r="K175" s="23"/>
    </row>
    <row r="176" spans="2:11" ht="16.5" customHeight="1" x14ac:dyDescent="0.2">
      <c r="B176" s="88">
        <v>20161</v>
      </c>
      <c r="C176" s="285" t="s">
        <v>246</v>
      </c>
      <c r="D176" s="285" t="s">
        <v>246</v>
      </c>
      <c r="E176" s="108">
        <v>1</v>
      </c>
      <c r="F176" s="89">
        <v>2092269.5077951909</v>
      </c>
      <c r="G176" s="109">
        <f t="shared" si="2"/>
        <v>2092269.5077951909</v>
      </c>
      <c r="H176" s="113" t="s">
        <v>36</v>
      </c>
      <c r="K176" s="23"/>
    </row>
    <row r="177" spans="2:11" ht="16.5" customHeight="1" x14ac:dyDescent="0.2">
      <c r="B177" s="88">
        <v>20162</v>
      </c>
      <c r="C177" s="285" t="s">
        <v>247</v>
      </c>
      <c r="D177" s="285" t="s">
        <v>247</v>
      </c>
      <c r="E177" s="108">
        <v>7</v>
      </c>
      <c r="F177" s="89">
        <v>1877.7658272160368</v>
      </c>
      <c r="G177" s="89">
        <f t="shared" si="2"/>
        <v>13144.360790512257</v>
      </c>
      <c r="H177" s="105"/>
      <c r="K177" s="23"/>
    </row>
    <row r="178" spans="2:11" ht="16.5" customHeight="1" x14ac:dyDescent="0.2">
      <c r="B178" s="88">
        <v>20163</v>
      </c>
      <c r="C178" s="285" t="s">
        <v>248</v>
      </c>
      <c r="D178" s="285" t="s">
        <v>248</v>
      </c>
      <c r="E178" s="108">
        <v>1</v>
      </c>
      <c r="F178" s="89">
        <v>144188.75</v>
      </c>
      <c r="G178" s="89">
        <f t="shared" si="2"/>
        <v>144188.75</v>
      </c>
      <c r="H178" s="105"/>
      <c r="K178" s="23"/>
    </row>
    <row r="179" spans="2:11" ht="16.5" customHeight="1" x14ac:dyDescent="0.2">
      <c r="B179" s="88">
        <v>20164</v>
      </c>
      <c r="C179" s="285" t="s">
        <v>249</v>
      </c>
      <c r="D179" s="285" t="s">
        <v>249</v>
      </c>
      <c r="E179" s="108">
        <v>100</v>
      </c>
      <c r="F179" s="89">
        <v>118.56193877506082</v>
      </c>
      <c r="G179" s="89">
        <f t="shared" si="2"/>
        <v>11856.193877506083</v>
      </c>
      <c r="H179" s="105"/>
      <c r="K179" s="23"/>
    </row>
    <row r="180" spans="2:11" ht="16.5" customHeight="1" x14ac:dyDescent="0.2">
      <c r="B180" s="88">
        <v>20165</v>
      </c>
      <c r="C180" s="285" t="s">
        <v>250</v>
      </c>
      <c r="D180" s="285" t="s">
        <v>250</v>
      </c>
      <c r="E180" s="108">
        <v>3</v>
      </c>
      <c r="F180" s="89">
        <v>3213.1901465711262</v>
      </c>
      <c r="G180" s="89">
        <f t="shared" si="2"/>
        <v>9639.5704397133777</v>
      </c>
      <c r="H180" s="105"/>
      <c r="K180" s="23"/>
    </row>
    <row r="181" spans="2:11" ht="16.5" customHeight="1" x14ac:dyDescent="0.2">
      <c r="B181" s="88">
        <v>20166</v>
      </c>
      <c r="C181" s="285" t="s">
        <v>251</v>
      </c>
      <c r="D181" s="285" t="s">
        <v>251</v>
      </c>
      <c r="E181" s="108">
        <v>1</v>
      </c>
      <c r="F181" s="89">
        <v>728432.1176470588</v>
      </c>
      <c r="G181" s="89">
        <f t="shared" si="2"/>
        <v>728432.1176470588</v>
      </c>
      <c r="H181" s="105"/>
      <c r="K181" s="23"/>
    </row>
    <row r="182" spans="2:11" ht="16.5" customHeight="1" x14ac:dyDescent="0.2">
      <c r="B182" s="88">
        <v>20167</v>
      </c>
      <c r="C182" s="285" t="s">
        <v>252</v>
      </c>
      <c r="D182" s="285" t="s">
        <v>252</v>
      </c>
      <c r="E182" s="108">
        <v>2</v>
      </c>
      <c r="F182" s="89">
        <v>34961.659784604279</v>
      </c>
      <c r="G182" s="89">
        <f t="shared" si="2"/>
        <v>69923.319569208557</v>
      </c>
      <c r="H182" s="105"/>
      <c r="K182" s="23"/>
    </row>
    <row r="183" spans="2:11" ht="16.5" customHeight="1" x14ac:dyDescent="0.2">
      <c r="B183" s="88">
        <v>20168</v>
      </c>
      <c r="C183" s="285" t="s">
        <v>253</v>
      </c>
      <c r="D183" s="285" t="s">
        <v>253</v>
      </c>
      <c r="E183" s="108">
        <v>3</v>
      </c>
      <c r="F183" s="89">
        <v>34961.659784604279</v>
      </c>
      <c r="G183" s="89">
        <f t="shared" si="2"/>
        <v>104884.97935381284</v>
      </c>
      <c r="H183" s="105"/>
      <c r="K183" s="23"/>
    </row>
    <row r="184" spans="2:11" ht="16.5" customHeight="1" x14ac:dyDescent="0.2">
      <c r="B184" s="88">
        <v>20169</v>
      </c>
      <c r="C184" s="285" t="s">
        <v>254</v>
      </c>
      <c r="D184" s="285" t="s">
        <v>254</v>
      </c>
      <c r="E184" s="108">
        <v>2</v>
      </c>
      <c r="F184" s="89">
        <v>382021.37345652189</v>
      </c>
      <c r="G184" s="89">
        <f t="shared" si="2"/>
        <v>764042.74691304378</v>
      </c>
      <c r="H184" s="105"/>
      <c r="K184" s="23"/>
    </row>
    <row r="185" spans="2:11" ht="16.5" customHeight="1" x14ac:dyDescent="0.2">
      <c r="B185" s="88">
        <v>20170</v>
      </c>
      <c r="C185" s="285" t="s">
        <v>255</v>
      </c>
      <c r="D185" s="285" t="s">
        <v>255</v>
      </c>
      <c r="E185" s="108">
        <v>1</v>
      </c>
      <c r="F185" s="89">
        <v>11572310</v>
      </c>
      <c r="G185" s="89">
        <f t="shared" si="2"/>
        <v>11572310</v>
      </c>
      <c r="H185" s="105"/>
      <c r="K185" s="23"/>
    </row>
    <row r="186" spans="2:11" ht="16.5" customHeight="1" x14ac:dyDescent="0.2">
      <c r="B186" s="88">
        <v>20171</v>
      </c>
      <c r="C186" s="285" t="s">
        <v>256</v>
      </c>
      <c r="D186" s="285" t="s">
        <v>256</v>
      </c>
      <c r="E186" s="108">
        <v>1</v>
      </c>
      <c r="F186" s="89">
        <v>1255837.5</v>
      </c>
      <c r="G186" s="89">
        <f t="shared" si="2"/>
        <v>1255837.5</v>
      </c>
      <c r="H186" s="105"/>
      <c r="K186" s="23"/>
    </row>
    <row r="187" spans="2:11" ht="16.5" customHeight="1" x14ac:dyDescent="0.2">
      <c r="B187" s="88">
        <v>20172</v>
      </c>
      <c r="C187" s="285" t="s">
        <v>257</v>
      </c>
      <c r="D187" s="285" t="s">
        <v>257</v>
      </c>
      <c r="E187" s="108">
        <v>1</v>
      </c>
      <c r="F187" s="89">
        <v>5154107.812446286</v>
      </c>
      <c r="G187" s="89">
        <f t="shared" si="2"/>
        <v>5154107.812446286</v>
      </c>
      <c r="H187" s="105"/>
      <c r="K187" s="23"/>
    </row>
    <row r="188" spans="2:11" ht="16.5" customHeight="1" x14ac:dyDescent="0.2">
      <c r="B188" s="88">
        <v>20173</v>
      </c>
      <c r="C188" s="285" t="s">
        <v>258</v>
      </c>
      <c r="D188" s="285" t="s">
        <v>258</v>
      </c>
      <c r="E188" s="108">
        <v>2</v>
      </c>
      <c r="F188" s="89">
        <v>20597.372734430297</v>
      </c>
      <c r="G188" s="89">
        <f t="shared" si="2"/>
        <v>41194.745468860594</v>
      </c>
      <c r="H188" s="105"/>
      <c r="K188" s="23"/>
    </row>
    <row r="189" spans="2:11" ht="16.5" customHeight="1" x14ac:dyDescent="0.2">
      <c r="B189" s="88">
        <v>20174</v>
      </c>
      <c r="C189" s="285" t="s">
        <v>259</v>
      </c>
      <c r="D189" s="285" t="s">
        <v>259</v>
      </c>
      <c r="E189" s="108">
        <v>2</v>
      </c>
      <c r="F189" s="89">
        <v>20597.372734430297</v>
      </c>
      <c r="G189" s="89">
        <f t="shared" si="2"/>
        <v>41194.745468860594</v>
      </c>
      <c r="H189" s="105"/>
      <c r="K189" s="23"/>
    </row>
    <row r="190" spans="2:11" ht="16.5" customHeight="1" x14ac:dyDescent="0.2">
      <c r="B190" s="88">
        <v>20175</v>
      </c>
      <c r="C190" s="285" t="s">
        <v>260</v>
      </c>
      <c r="D190" s="285" t="s">
        <v>260</v>
      </c>
      <c r="E190" s="108">
        <v>50</v>
      </c>
      <c r="F190" s="89">
        <v>535.53169109518774</v>
      </c>
      <c r="G190" s="89">
        <f t="shared" si="2"/>
        <v>26776.584554759385</v>
      </c>
      <c r="H190" s="105"/>
      <c r="K190" s="23"/>
    </row>
    <row r="191" spans="2:11" ht="16.5" customHeight="1" x14ac:dyDescent="0.2">
      <c r="B191" s="88">
        <v>20176</v>
      </c>
      <c r="C191" s="285" t="s">
        <v>261</v>
      </c>
      <c r="D191" s="285" t="s">
        <v>261</v>
      </c>
      <c r="E191" s="108">
        <v>25</v>
      </c>
      <c r="F191" s="89">
        <v>453.32506002229138</v>
      </c>
      <c r="G191" s="89">
        <f t="shared" si="2"/>
        <v>11333.126500557284</v>
      </c>
      <c r="H191" s="105"/>
      <c r="K191" s="23"/>
    </row>
    <row r="192" spans="2:11" ht="16.5" customHeight="1" x14ac:dyDescent="0.2">
      <c r="B192" s="88">
        <v>20177</v>
      </c>
      <c r="C192" s="285" t="s">
        <v>262</v>
      </c>
      <c r="D192" s="285" t="s">
        <v>262</v>
      </c>
      <c r="E192" s="108">
        <v>25</v>
      </c>
      <c r="F192" s="89">
        <v>2789.6926770602549</v>
      </c>
      <c r="G192" s="89">
        <f t="shared" si="2"/>
        <v>69742.316926506377</v>
      </c>
      <c r="H192" s="105"/>
      <c r="K192" s="23"/>
    </row>
    <row r="193" spans="2:11" ht="16.5" customHeight="1" x14ac:dyDescent="0.2">
      <c r="B193" s="88">
        <v>20178</v>
      </c>
      <c r="C193" s="285" t="s">
        <v>263</v>
      </c>
      <c r="D193" s="285" t="s">
        <v>263</v>
      </c>
      <c r="E193" s="108">
        <v>12</v>
      </c>
      <c r="F193" s="89">
        <v>26439.077318728421</v>
      </c>
      <c r="G193" s="89">
        <f t="shared" si="2"/>
        <v>317268.92782474105</v>
      </c>
      <c r="H193" s="105"/>
      <c r="K193" s="23"/>
    </row>
    <row r="194" spans="2:11" ht="16.5" customHeight="1" x14ac:dyDescent="0.2">
      <c r="B194" s="88">
        <v>20179</v>
      </c>
      <c r="C194" s="285" t="s">
        <v>264</v>
      </c>
      <c r="D194" s="285" t="s">
        <v>264</v>
      </c>
      <c r="E194" s="108">
        <v>20</v>
      </c>
      <c r="F194" s="89">
        <v>27969.586910872611</v>
      </c>
      <c r="G194" s="109">
        <f t="shared" si="2"/>
        <v>559391.73821745219</v>
      </c>
      <c r="H194" s="113" t="s">
        <v>36</v>
      </c>
      <c r="K194" s="23"/>
    </row>
    <row r="195" spans="2:11" ht="16.5" customHeight="1" x14ac:dyDescent="0.2">
      <c r="B195" s="88">
        <v>20180</v>
      </c>
      <c r="C195" s="285" t="s">
        <v>265</v>
      </c>
      <c r="D195" s="285" t="s">
        <v>265</v>
      </c>
      <c r="E195" s="108">
        <v>1</v>
      </c>
      <c r="F195" s="89">
        <v>26439.077318728425</v>
      </c>
      <c r="G195" s="89">
        <f t="shared" si="2"/>
        <v>26439.077318728425</v>
      </c>
      <c r="H195" s="105"/>
      <c r="K195" s="23"/>
    </row>
    <row r="196" spans="2:11" ht="16.5" customHeight="1" x14ac:dyDescent="0.2">
      <c r="B196" s="88">
        <v>20181</v>
      </c>
      <c r="C196" s="285" t="s">
        <v>266</v>
      </c>
      <c r="D196" s="285" t="s">
        <v>266</v>
      </c>
      <c r="E196" s="108">
        <v>1</v>
      </c>
      <c r="F196" s="89">
        <v>26439.077318728425</v>
      </c>
      <c r="G196" s="89">
        <f t="shared" si="2"/>
        <v>26439.077318728425</v>
      </c>
      <c r="H196" s="105"/>
      <c r="K196" s="23"/>
    </row>
    <row r="197" spans="2:11" ht="16.5" customHeight="1" x14ac:dyDescent="0.2">
      <c r="B197" s="88">
        <v>20182</v>
      </c>
      <c r="C197" s="285" t="s">
        <v>267</v>
      </c>
      <c r="D197" s="285" t="s">
        <v>267</v>
      </c>
      <c r="E197" s="108">
        <v>1</v>
      </c>
      <c r="F197" s="89">
        <v>102306.24183687897</v>
      </c>
      <c r="G197" s="109">
        <f t="shared" si="2"/>
        <v>102306.24183687897</v>
      </c>
      <c r="H197" s="113" t="s">
        <v>36</v>
      </c>
      <c r="K197" s="23"/>
    </row>
    <row r="198" spans="2:11" ht="16.5" customHeight="1" x14ac:dyDescent="0.2">
      <c r="B198" s="88">
        <v>20183</v>
      </c>
      <c r="C198" s="285" t="s">
        <v>268</v>
      </c>
      <c r="D198" s="285" t="s">
        <v>268</v>
      </c>
      <c r="E198" s="108">
        <v>8</v>
      </c>
      <c r="F198" s="89">
        <v>26439.077318728421</v>
      </c>
      <c r="G198" s="89">
        <f t="shared" si="2"/>
        <v>211512.61854982737</v>
      </c>
      <c r="H198" s="105"/>
      <c r="K198" s="23"/>
    </row>
    <row r="199" spans="2:11" ht="16.5" customHeight="1" x14ac:dyDescent="0.2">
      <c r="B199" s="88">
        <v>20184</v>
      </c>
      <c r="C199" s="285" t="s">
        <v>269</v>
      </c>
      <c r="D199" s="285" t="s">
        <v>269</v>
      </c>
      <c r="E199" s="108">
        <v>34</v>
      </c>
      <c r="F199" s="89">
        <v>26439.077318728421</v>
      </c>
      <c r="G199" s="89">
        <f t="shared" si="2"/>
        <v>898928.62883676635</v>
      </c>
      <c r="H199" s="105"/>
      <c r="K199" s="23"/>
    </row>
    <row r="200" spans="2:11" ht="16.5" customHeight="1" x14ac:dyDescent="0.2">
      <c r="B200" s="88">
        <v>20185</v>
      </c>
      <c r="C200" s="285" t="s">
        <v>270</v>
      </c>
      <c r="D200" s="285" t="s">
        <v>270</v>
      </c>
      <c r="E200" s="108">
        <v>21</v>
      </c>
      <c r="F200" s="89">
        <v>27969.586910872611</v>
      </c>
      <c r="G200" s="89">
        <f t="shared" si="2"/>
        <v>587361.3251283248</v>
      </c>
      <c r="H200" s="105"/>
      <c r="K200" s="23"/>
    </row>
    <row r="201" spans="2:11" ht="16.5" customHeight="1" x14ac:dyDescent="0.2">
      <c r="B201" s="88">
        <v>20186</v>
      </c>
      <c r="C201" s="285" t="s">
        <v>271</v>
      </c>
      <c r="D201" s="285" t="s">
        <v>271</v>
      </c>
      <c r="E201" s="108">
        <v>3</v>
      </c>
      <c r="F201" s="89">
        <v>13948.463385301271</v>
      </c>
      <c r="G201" s="89">
        <f t="shared" si="2"/>
        <v>41845.390155903813</v>
      </c>
      <c r="H201" s="105"/>
      <c r="K201" s="23"/>
    </row>
    <row r="202" spans="2:11" ht="16.5" customHeight="1" x14ac:dyDescent="0.2">
      <c r="B202" s="88">
        <v>20187</v>
      </c>
      <c r="C202" s="285" t="s">
        <v>272</v>
      </c>
      <c r="D202" s="285" t="s">
        <v>272</v>
      </c>
      <c r="E202" s="108">
        <v>3</v>
      </c>
      <c r="F202" s="89">
        <v>16477.898187544237</v>
      </c>
      <c r="G202" s="89">
        <f t="shared" si="2"/>
        <v>49433.694562632707</v>
      </c>
      <c r="H202" s="105"/>
      <c r="K202" s="23"/>
    </row>
    <row r="203" spans="2:11" ht="16.5" customHeight="1" x14ac:dyDescent="0.2">
      <c r="B203" s="88">
        <v>20188</v>
      </c>
      <c r="C203" s="285" t="s">
        <v>273</v>
      </c>
      <c r="D203" s="285" t="s">
        <v>273</v>
      </c>
      <c r="E203" s="108">
        <v>22</v>
      </c>
      <c r="F203" s="89">
        <v>17714.071710219319</v>
      </c>
      <c r="G203" s="89">
        <f t="shared" si="2"/>
        <v>389709.577624825</v>
      </c>
      <c r="H203" s="105"/>
      <c r="K203" s="23"/>
    </row>
    <row r="204" spans="2:11" ht="16.5" customHeight="1" x14ac:dyDescent="0.2">
      <c r="B204" s="88">
        <v>20189</v>
      </c>
      <c r="C204" s="285" t="s">
        <v>274</v>
      </c>
      <c r="D204" s="285" t="s">
        <v>274</v>
      </c>
      <c r="E204" s="108">
        <v>21</v>
      </c>
      <c r="F204" s="89">
        <v>4550</v>
      </c>
      <c r="G204" s="89">
        <f t="shared" si="2"/>
        <v>95550</v>
      </c>
      <c r="H204" s="105"/>
      <c r="K204" s="23"/>
    </row>
    <row r="205" spans="2:11" ht="16.5" customHeight="1" x14ac:dyDescent="0.2">
      <c r="B205" s="88">
        <v>20190</v>
      </c>
      <c r="C205" s="285" t="s">
        <v>275</v>
      </c>
      <c r="D205" s="285" t="s">
        <v>275</v>
      </c>
      <c r="E205" s="108">
        <v>16</v>
      </c>
      <c r="F205" s="89">
        <v>4550</v>
      </c>
      <c r="G205" s="89">
        <f t="shared" si="2"/>
        <v>72800</v>
      </c>
      <c r="H205" s="105"/>
      <c r="K205" s="23"/>
    </row>
    <row r="206" spans="2:11" ht="16.5" customHeight="1" x14ac:dyDescent="0.2">
      <c r="B206" s="88">
        <v>20191</v>
      </c>
      <c r="C206" s="285" t="s">
        <v>276</v>
      </c>
      <c r="D206" s="285" t="s">
        <v>276</v>
      </c>
      <c r="E206" s="108">
        <v>12</v>
      </c>
      <c r="F206" s="89">
        <v>4550</v>
      </c>
      <c r="G206" s="89">
        <f t="shared" si="2"/>
        <v>54600</v>
      </c>
      <c r="H206" s="105"/>
      <c r="K206" s="23"/>
    </row>
    <row r="207" spans="2:11" ht="16.5" customHeight="1" x14ac:dyDescent="0.2">
      <c r="B207" s="88">
        <v>20192</v>
      </c>
      <c r="C207" s="285" t="s">
        <v>277</v>
      </c>
      <c r="D207" s="285" t="s">
        <v>277</v>
      </c>
      <c r="E207" s="108">
        <v>24</v>
      </c>
      <c r="F207" s="89">
        <v>3777.3285841495995</v>
      </c>
      <c r="G207" s="89">
        <f t="shared" si="2"/>
        <v>90655.886019590384</v>
      </c>
      <c r="H207" s="105"/>
      <c r="K207" s="23"/>
    </row>
    <row r="208" spans="2:11" ht="16.5" customHeight="1" x14ac:dyDescent="0.2">
      <c r="B208" s="88">
        <v>20193</v>
      </c>
      <c r="C208" s="285" t="s">
        <v>278</v>
      </c>
      <c r="D208" s="285" t="s">
        <v>278</v>
      </c>
      <c r="E208" s="108">
        <v>16</v>
      </c>
      <c r="F208" s="89">
        <v>17714.071710219319</v>
      </c>
      <c r="G208" s="89">
        <f t="shared" ref="G208:G271" si="3">+F208*E208</f>
        <v>283425.14736350911</v>
      </c>
      <c r="H208" s="105"/>
      <c r="K208" s="23"/>
    </row>
    <row r="209" spans="2:11" ht="16.5" customHeight="1" x14ac:dyDescent="0.2">
      <c r="B209" s="88">
        <v>20194</v>
      </c>
      <c r="C209" s="285" t="s">
        <v>279</v>
      </c>
      <c r="D209" s="285" t="s">
        <v>279</v>
      </c>
      <c r="E209" s="108">
        <v>6</v>
      </c>
      <c r="F209" s="89">
        <v>4550</v>
      </c>
      <c r="G209" s="89">
        <f t="shared" si="3"/>
        <v>27300</v>
      </c>
      <c r="H209" s="105"/>
      <c r="K209" s="23"/>
    </row>
    <row r="210" spans="2:11" ht="16.5" customHeight="1" x14ac:dyDescent="0.2">
      <c r="B210" s="88">
        <v>20195</v>
      </c>
      <c r="C210" s="285" t="s">
        <v>280</v>
      </c>
      <c r="D210" s="285" t="s">
        <v>280</v>
      </c>
      <c r="E210" s="108">
        <v>22</v>
      </c>
      <c r="F210" s="89">
        <v>17714.071710219319</v>
      </c>
      <c r="G210" s="89">
        <f t="shared" si="3"/>
        <v>389709.577624825</v>
      </c>
      <c r="H210" s="105"/>
      <c r="K210" s="23"/>
    </row>
    <row r="211" spans="2:11" ht="16.5" customHeight="1" x14ac:dyDescent="0.2">
      <c r="B211" s="88">
        <v>20196</v>
      </c>
      <c r="C211" s="285" t="s">
        <v>281</v>
      </c>
      <c r="D211" s="285" t="s">
        <v>281</v>
      </c>
      <c r="E211" s="108">
        <v>2</v>
      </c>
      <c r="F211" s="89">
        <v>62425.599224775433</v>
      </c>
      <c r="G211" s="89">
        <f t="shared" si="3"/>
        <v>124851.19844955087</v>
      </c>
      <c r="H211" s="105"/>
      <c r="K211" s="23"/>
    </row>
    <row r="212" spans="2:11" ht="16.5" customHeight="1" x14ac:dyDescent="0.2">
      <c r="B212" s="88">
        <v>20197</v>
      </c>
      <c r="C212" s="285" t="s">
        <v>282</v>
      </c>
      <c r="D212" s="285" t="s">
        <v>282</v>
      </c>
      <c r="E212" s="108">
        <v>2</v>
      </c>
      <c r="F212" s="89">
        <v>62425.599224775433</v>
      </c>
      <c r="G212" s="89">
        <f t="shared" si="3"/>
        <v>124851.19844955087</v>
      </c>
      <c r="H212" s="105"/>
      <c r="K212" s="23"/>
    </row>
    <row r="213" spans="2:11" ht="16.5" customHeight="1" x14ac:dyDescent="0.2">
      <c r="B213" s="88">
        <v>20198</v>
      </c>
      <c r="C213" s="285" t="s">
        <v>283</v>
      </c>
      <c r="D213" s="285" t="s">
        <v>283</v>
      </c>
      <c r="E213" s="108">
        <v>2</v>
      </c>
      <c r="F213" s="89">
        <v>72854.69913072692</v>
      </c>
      <c r="G213" s="89">
        <f t="shared" si="3"/>
        <v>145709.39826145384</v>
      </c>
      <c r="H213" s="105"/>
      <c r="K213" s="23"/>
    </row>
    <row r="214" spans="2:11" ht="16.5" customHeight="1" x14ac:dyDescent="0.2">
      <c r="B214" s="88">
        <v>20199</v>
      </c>
      <c r="C214" s="285" t="s">
        <v>284</v>
      </c>
      <c r="D214" s="285" t="s">
        <v>284</v>
      </c>
      <c r="E214" s="108">
        <v>3</v>
      </c>
      <c r="F214" s="89">
        <v>72854.69913072692</v>
      </c>
      <c r="G214" s="89">
        <f t="shared" si="3"/>
        <v>218564.09739218076</v>
      </c>
      <c r="H214" s="105"/>
      <c r="K214" s="23"/>
    </row>
    <row r="215" spans="2:11" ht="16.5" customHeight="1" x14ac:dyDescent="0.2">
      <c r="B215" s="88">
        <v>20200</v>
      </c>
      <c r="C215" s="285" t="s">
        <v>285</v>
      </c>
      <c r="D215" s="285" t="s">
        <v>285</v>
      </c>
      <c r="E215" s="108">
        <v>2</v>
      </c>
      <c r="F215" s="89">
        <v>72275.440469834488</v>
      </c>
      <c r="G215" s="89">
        <f t="shared" si="3"/>
        <v>144550.88093966898</v>
      </c>
      <c r="H215" s="105"/>
      <c r="K215" s="23"/>
    </row>
    <row r="216" spans="2:11" ht="16.5" customHeight="1" x14ac:dyDescent="0.2">
      <c r="B216" s="88">
        <v>20201</v>
      </c>
      <c r="C216" s="285" t="s">
        <v>286</v>
      </c>
      <c r="D216" s="285" t="s">
        <v>286</v>
      </c>
      <c r="E216" s="108">
        <v>2</v>
      </c>
      <c r="F216" s="89">
        <v>72275.440469834488</v>
      </c>
      <c r="G216" s="109">
        <f t="shared" si="3"/>
        <v>144550.88093966898</v>
      </c>
      <c r="H216" s="113" t="s">
        <v>36</v>
      </c>
      <c r="K216" s="23"/>
    </row>
    <row r="217" spans="2:11" ht="16.5" customHeight="1" x14ac:dyDescent="0.2">
      <c r="B217" s="88">
        <v>20202</v>
      </c>
      <c r="C217" s="285" t="s">
        <v>287</v>
      </c>
      <c r="D217" s="285" t="s">
        <v>287</v>
      </c>
      <c r="E217" s="108">
        <v>33</v>
      </c>
      <c r="F217" s="89">
        <v>27969.586910872611</v>
      </c>
      <c r="G217" s="109">
        <f t="shared" si="3"/>
        <v>922996.36805879616</v>
      </c>
      <c r="H217" s="113" t="s">
        <v>36</v>
      </c>
      <c r="K217" s="23"/>
    </row>
    <row r="218" spans="2:11" ht="16.5" customHeight="1" x14ac:dyDescent="0.2">
      <c r="B218" s="88">
        <v>20203</v>
      </c>
      <c r="C218" s="285" t="s">
        <v>288</v>
      </c>
      <c r="D218" s="285" t="s">
        <v>288</v>
      </c>
      <c r="E218" s="108">
        <v>1</v>
      </c>
      <c r="F218" s="89">
        <v>26439.077318728425</v>
      </c>
      <c r="G218" s="89">
        <f t="shared" si="3"/>
        <v>26439.077318728425</v>
      </c>
      <c r="H218" s="105"/>
      <c r="K218" s="23"/>
    </row>
    <row r="219" spans="2:11" ht="16.5" customHeight="1" x14ac:dyDescent="0.2">
      <c r="B219" s="88">
        <v>20204</v>
      </c>
      <c r="C219" s="285" t="s">
        <v>289</v>
      </c>
      <c r="D219" s="285" t="s">
        <v>289</v>
      </c>
      <c r="E219" s="108">
        <v>1</v>
      </c>
      <c r="F219" s="89">
        <v>26439.077318728425</v>
      </c>
      <c r="G219" s="89">
        <f t="shared" si="3"/>
        <v>26439.077318728425</v>
      </c>
      <c r="H219" s="105"/>
      <c r="K219" s="23"/>
    </row>
    <row r="220" spans="2:11" ht="16.5" customHeight="1" x14ac:dyDescent="0.2">
      <c r="B220" s="88">
        <v>20205</v>
      </c>
      <c r="C220" s="285" t="s">
        <v>290</v>
      </c>
      <c r="D220" s="285" t="s">
        <v>290</v>
      </c>
      <c r="E220" s="108">
        <v>12</v>
      </c>
      <c r="F220" s="89">
        <v>26439.077318728425</v>
      </c>
      <c r="G220" s="89">
        <f t="shared" si="3"/>
        <v>317268.92782474111</v>
      </c>
      <c r="H220" s="105"/>
      <c r="K220" s="23"/>
    </row>
    <row r="221" spans="2:11" ht="16.5" customHeight="1" x14ac:dyDescent="0.2">
      <c r="B221" s="88">
        <v>20206</v>
      </c>
      <c r="C221" s="285" t="s">
        <v>291</v>
      </c>
      <c r="D221" s="285" t="s">
        <v>291</v>
      </c>
      <c r="E221" s="108">
        <v>12</v>
      </c>
      <c r="F221" s="89">
        <v>26439.077318728425</v>
      </c>
      <c r="G221" s="89">
        <f t="shared" si="3"/>
        <v>317268.92782474111</v>
      </c>
      <c r="H221" s="105"/>
      <c r="K221" s="23"/>
    </row>
    <row r="222" spans="2:11" ht="16.5" customHeight="1" x14ac:dyDescent="0.2">
      <c r="B222" s="88">
        <v>20207</v>
      </c>
      <c r="C222" s="285" t="s">
        <v>292</v>
      </c>
      <c r="D222" s="285" t="s">
        <v>292</v>
      </c>
      <c r="E222" s="108">
        <v>7</v>
      </c>
      <c r="F222" s="89">
        <v>69769.787368866659</v>
      </c>
      <c r="G222" s="89">
        <f t="shared" si="3"/>
        <v>488388.5115820666</v>
      </c>
      <c r="H222" s="105"/>
      <c r="K222" s="23"/>
    </row>
    <row r="223" spans="2:11" ht="16.5" customHeight="1" x14ac:dyDescent="0.2">
      <c r="B223" s="88">
        <v>20208</v>
      </c>
      <c r="C223" s="285" t="s">
        <v>293</v>
      </c>
      <c r="D223" s="285" t="s">
        <v>293</v>
      </c>
      <c r="E223" s="108">
        <v>6</v>
      </c>
      <c r="F223" s="89">
        <v>69769.787368866659</v>
      </c>
      <c r="G223" s="89">
        <f t="shared" si="3"/>
        <v>418618.72421319992</v>
      </c>
      <c r="H223" s="105"/>
      <c r="K223" s="23"/>
    </row>
    <row r="224" spans="2:11" ht="16.5" customHeight="1" x14ac:dyDescent="0.2">
      <c r="B224" s="88">
        <v>20209</v>
      </c>
      <c r="C224" s="285" t="s">
        <v>294</v>
      </c>
      <c r="D224" s="285" t="s">
        <v>294</v>
      </c>
      <c r="E224" s="108">
        <v>2</v>
      </c>
      <c r="F224" s="89">
        <v>69769.787368866659</v>
      </c>
      <c r="G224" s="89">
        <f t="shared" si="3"/>
        <v>139539.57473773332</v>
      </c>
      <c r="H224" s="105"/>
      <c r="K224" s="23"/>
    </row>
    <row r="225" spans="2:11" ht="16.5" customHeight="1" x14ac:dyDescent="0.2">
      <c r="B225" s="88">
        <v>20210</v>
      </c>
      <c r="C225" s="285" t="s">
        <v>295</v>
      </c>
      <c r="D225" s="285" t="s">
        <v>295</v>
      </c>
      <c r="E225" s="108">
        <v>2</v>
      </c>
      <c r="F225" s="89">
        <v>69211.964174190565</v>
      </c>
      <c r="G225" s="89">
        <f t="shared" si="3"/>
        <v>138423.92834838113</v>
      </c>
      <c r="H225" s="105"/>
      <c r="K225" s="23"/>
    </row>
    <row r="226" spans="2:11" ht="16.5" customHeight="1" x14ac:dyDescent="0.2">
      <c r="B226" s="88">
        <v>20211</v>
      </c>
      <c r="C226" s="285" t="s">
        <v>296</v>
      </c>
      <c r="D226" s="285" t="s">
        <v>296</v>
      </c>
      <c r="E226" s="108">
        <v>16</v>
      </c>
      <c r="F226" s="89">
        <v>25540.742190693567</v>
      </c>
      <c r="G226" s="89">
        <f t="shared" si="3"/>
        <v>408651.87505109707</v>
      </c>
      <c r="H226" s="105"/>
      <c r="K226" s="23"/>
    </row>
    <row r="227" spans="2:11" ht="16.5" customHeight="1" x14ac:dyDescent="0.2">
      <c r="B227" s="88">
        <v>20212</v>
      </c>
      <c r="C227" s="285" t="s">
        <v>297</v>
      </c>
      <c r="D227" s="285" t="s">
        <v>297</v>
      </c>
      <c r="E227" s="108">
        <v>3</v>
      </c>
      <c r="F227" s="89">
        <v>34961.659784604279</v>
      </c>
      <c r="G227" s="89">
        <f t="shared" si="3"/>
        <v>104884.97935381284</v>
      </c>
      <c r="H227" s="105"/>
      <c r="K227" s="23"/>
    </row>
    <row r="228" spans="2:11" ht="16.5" customHeight="1" x14ac:dyDescent="0.2">
      <c r="B228" s="88">
        <v>20213</v>
      </c>
      <c r="C228" s="285" t="s">
        <v>298</v>
      </c>
      <c r="D228" s="285" t="s">
        <v>298</v>
      </c>
      <c r="E228" s="108">
        <v>2</v>
      </c>
      <c r="F228" s="89">
        <v>106552.38541666667</v>
      </c>
      <c r="G228" s="89">
        <f t="shared" si="3"/>
        <v>213104.77083333334</v>
      </c>
      <c r="H228" s="105"/>
      <c r="K228" s="23"/>
    </row>
    <row r="229" spans="2:11" ht="16.5" customHeight="1" x14ac:dyDescent="0.2">
      <c r="B229" s="88">
        <v>20214</v>
      </c>
      <c r="C229" s="285" t="s">
        <v>299</v>
      </c>
      <c r="D229" s="285" t="s">
        <v>299</v>
      </c>
      <c r="E229" s="108">
        <v>9</v>
      </c>
      <c r="F229" s="89">
        <v>6974.2316926506355</v>
      </c>
      <c r="G229" s="89">
        <f t="shared" si="3"/>
        <v>62768.085233855716</v>
      </c>
      <c r="H229" s="105"/>
      <c r="K229" s="23"/>
    </row>
    <row r="230" spans="2:11" ht="16.5" customHeight="1" x14ac:dyDescent="0.2">
      <c r="B230" s="88">
        <v>20215</v>
      </c>
      <c r="C230" s="285" t="s">
        <v>300</v>
      </c>
      <c r="D230" s="285" t="s">
        <v>300</v>
      </c>
      <c r="E230" s="108">
        <v>4</v>
      </c>
      <c r="F230" s="89">
        <v>5767.2643656404825</v>
      </c>
      <c r="G230" s="89">
        <f t="shared" si="3"/>
        <v>23069.05746256193</v>
      </c>
      <c r="H230" s="105"/>
      <c r="K230" s="23"/>
    </row>
    <row r="231" spans="2:11" ht="16.5" customHeight="1" x14ac:dyDescent="0.2">
      <c r="B231" s="88">
        <v>20216</v>
      </c>
      <c r="C231" s="285" t="s">
        <v>301</v>
      </c>
      <c r="D231" s="285" t="s">
        <v>301</v>
      </c>
      <c r="E231" s="108">
        <v>1</v>
      </c>
      <c r="F231" s="89">
        <v>195671.10382358305</v>
      </c>
      <c r="G231" s="89">
        <f t="shared" si="3"/>
        <v>195671.10382358305</v>
      </c>
      <c r="H231" s="105"/>
      <c r="K231" s="23"/>
    </row>
    <row r="232" spans="2:11" ht="16.5" customHeight="1" x14ac:dyDescent="0.2">
      <c r="B232" s="88">
        <v>20217</v>
      </c>
      <c r="C232" s="285" t="s">
        <v>302</v>
      </c>
      <c r="D232" s="285" t="s">
        <v>302</v>
      </c>
      <c r="E232" s="108">
        <v>3</v>
      </c>
      <c r="F232" s="89">
        <v>18605</v>
      </c>
      <c r="G232" s="89">
        <f t="shared" si="3"/>
        <v>55815</v>
      </c>
      <c r="H232" s="105"/>
      <c r="K232" s="23"/>
    </row>
    <row r="233" spans="2:11" ht="16.5" customHeight="1" x14ac:dyDescent="0.2">
      <c r="B233" s="88">
        <v>20218</v>
      </c>
      <c r="C233" s="285" t="s">
        <v>303</v>
      </c>
      <c r="D233" s="285" t="s">
        <v>303</v>
      </c>
      <c r="E233" s="108">
        <v>3</v>
      </c>
      <c r="F233" s="89">
        <v>18605</v>
      </c>
      <c r="G233" s="89">
        <f t="shared" si="3"/>
        <v>55815</v>
      </c>
      <c r="H233" s="105"/>
      <c r="K233" s="23"/>
    </row>
    <row r="234" spans="2:11" ht="16.5" customHeight="1" x14ac:dyDescent="0.2">
      <c r="B234" s="88">
        <v>20219</v>
      </c>
      <c r="C234" s="285" t="s">
        <v>304</v>
      </c>
      <c r="D234" s="285" t="s">
        <v>304</v>
      </c>
      <c r="E234" s="108">
        <v>3</v>
      </c>
      <c r="F234" s="89">
        <v>6201.666666666667</v>
      </c>
      <c r="G234" s="89">
        <f t="shared" si="3"/>
        <v>18605</v>
      </c>
      <c r="H234" s="105"/>
      <c r="K234" s="23"/>
    </row>
    <row r="235" spans="2:11" ht="16.5" customHeight="1" x14ac:dyDescent="0.2">
      <c r="B235" s="88">
        <v>20220</v>
      </c>
      <c r="C235" s="285" t="s">
        <v>305</v>
      </c>
      <c r="D235" s="285" t="s">
        <v>305</v>
      </c>
      <c r="E235" s="108">
        <v>3</v>
      </c>
      <c r="F235" s="89">
        <v>11163</v>
      </c>
      <c r="G235" s="89">
        <f t="shared" si="3"/>
        <v>33489</v>
      </c>
      <c r="H235" s="105"/>
      <c r="K235" s="23"/>
    </row>
    <row r="236" spans="2:11" ht="16.5" customHeight="1" x14ac:dyDescent="0.2">
      <c r="B236" s="88">
        <v>20221</v>
      </c>
      <c r="C236" s="285" t="s">
        <v>306</v>
      </c>
      <c r="D236" s="285" t="s">
        <v>306</v>
      </c>
      <c r="E236" s="108">
        <v>4</v>
      </c>
      <c r="F236" s="89">
        <v>7509.88</v>
      </c>
      <c r="G236" s="89">
        <f t="shared" si="3"/>
        <v>30039.52</v>
      </c>
      <c r="H236" s="105"/>
      <c r="K236" s="23"/>
    </row>
    <row r="237" spans="2:11" ht="16.5" customHeight="1" x14ac:dyDescent="0.2">
      <c r="B237" s="88">
        <v>20222</v>
      </c>
      <c r="C237" s="285" t="s">
        <v>307</v>
      </c>
      <c r="D237" s="285" t="s">
        <v>307</v>
      </c>
      <c r="E237" s="108">
        <v>4</v>
      </c>
      <c r="F237" s="89">
        <v>7509.88</v>
      </c>
      <c r="G237" s="89">
        <f t="shared" si="3"/>
        <v>30039.52</v>
      </c>
      <c r="H237" s="105"/>
      <c r="K237" s="23"/>
    </row>
    <row r="238" spans="2:11" ht="16.5" customHeight="1" x14ac:dyDescent="0.2">
      <c r="B238" s="88">
        <v>20223</v>
      </c>
      <c r="C238" s="285" t="s">
        <v>308</v>
      </c>
      <c r="D238" s="285" t="s">
        <v>308</v>
      </c>
      <c r="E238" s="108">
        <v>1</v>
      </c>
      <c r="F238" s="89">
        <v>69742.316926506363</v>
      </c>
      <c r="G238" s="109">
        <f t="shared" si="3"/>
        <v>69742.316926506363</v>
      </c>
      <c r="H238" s="113" t="s">
        <v>36</v>
      </c>
      <c r="K238" s="23"/>
    </row>
    <row r="239" spans="2:11" ht="16.5" customHeight="1" x14ac:dyDescent="0.2">
      <c r="B239" s="88">
        <v>20224</v>
      </c>
      <c r="C239" s="285" t="s">
        <v>309</v>
      </c>
      <c r="D239" s="285" t="s">
        <v>309</v>
      </c>
      <c r="E239" s="108">
        <v>1</v>
      </c>
      <c r="F239" s="89">
        <v>226662.53001114569</v>
      </c>
      <c r="G239" s="109">
        <f t="shared" si="3"/>
        <v>226662.53001114569</v>
      </c>
      <c r="H239" s="113" t="s">
        <v>36</v>
      </c>
      <c r="K239" s="23"/>
    </row>
    <row r="240" spans="2:11" ht="16.5" customHeight="1" x14ac:dyDescent="0.2">
      <c r="B240" s="88">
        <v>20225</v>
      </c>
      <c r="C240" s="285" t="s">
        <v>309</v>
      </c>
      <c r="D240" s="285" t="s">
        <v>309</v>
      </c>
      <c r="E240" s="108">
        <v>1</v>
      </c>
      <c r="F240" s="89">
        <v>142121.87186756905</v>
      </c>
      <c r="G240" s="89">
        <f t="shared" si="3"/>
        <v>142121.87186756905</v>
      </c>
      <c r="H240" s="105"/>
      <c r="K240" s="23"/>
    </row>
    <row r="241" spans="2:11" ht="16.5" customHeight="1" x14ac:dyDescent="0.2">
      <c r="B241" s="88">
        <v>20226</v>
      </c>
      <c r="C241" s="285" t="s">
        <v>266</v>
      </c>
      <c r="D241" s="285" t="s">
        <v>266</v>
      </c>
      <c r="E241" s="108">
        <v>1</v>
      </c>
      <c r="F241" s="89">
        <v>31384.042616927865</v>
      </c>
      <c r="G241" s="89">
        <f t="shared" si="3"/>
        <v>31384.042616927865</v>
      </c>
      <c r="H241" s="105"/>
      <c r="K241" s="23"/>
    </row>
    <row r="242" spans="2:11" ht="16.5" customHeight="1" x14ac:dyDescent="0.2">
      <c r="B242" s="88">
        <v>20227</v>
      </c>
      <c r="C242" s="285" t="s">
        <v>267</v>
      </c>
      <c r="D242" s="285" t="s">
        <v>267</v>
      </c>
      <c r="E242" s="108">
        <v>1</v>
      </c>
      <c r="F242" s="89">
        <v>54459.4535098337</v>
      </c>
      <c r="G242" s="89">
        <f t="shared" si="3"/>
        <v>54459.4535098337</v>
      </c>
      <c r="H242" s="105"/>
      <c r="K242" s="23"/>
    </row>
    <row r="243" spans="2:11" ht="16.5" customHeight="1" x14ac:dyDescent="0.2">
      <c r="B243" s="88">
        <v>20228</v>
      </c>
      <c r="C243" s="285" t="s">
        <v>268</v>
      </c>
      <c r="D243" s="285" t="s">
        <v>268</v>
      </c>
      <c r="E243" s="108">
        <v>1</v>
      </c>
      <c r="F243" s="89">
        <v>3487.1158463253182</v>
      </c>
      <c r="G243" s="89">
        <f t="shared" si="3"/>
        <v>3487.1158463253182</v>
      </c>
      <c r="H243" s="105"/>
      <c r="K243" s="23"/>
    </row>
    <row r="244" spans="2:11" ht="16.5" customHeight="1" x14ac:dyDescent="0.2">
      <c r="B244" s="88">
        <v>20229</v>
      </c>
      <c r="C244" s="285" t="s">
        <v>269</v>
      </c>
      <c r="D244" s="285" t="s">
        <v>269</v>
      </c>
      <c r="E244" s="108">
        <v>1</v>
      </c>
      <c r="F244" s="89">
        <v>3487.1158463253182</v>
      </c>
      <c r="G244" s="89">
        <f t="shared" si="3"/>
        <v>3487.1158463253182</v>
      </c>
      <c r="H244" s="105"/>
      <c r="K244" s="23"/>
    </row>
    <row r="245" spans="2:11" ht="16.5" customHeight="1" x14ac:dyDescent="0.2">
      <c r="B245" s="88">
        <v>20230</v>
      </c>
      <c r="C245" s="285" t="s">
        <v>270</v>
      </c>
      <c r="D245" s="285" t="s">
        <v>270</v>
      </c>
      <c r="E245" s="108">
        <v>1</v>
      </c>
      <c r="F245" s="89">
        <v>15692.021308463933</v>
      </c>
      <c r="G245" s="89">
        <f t="shared" si="3"/>
        <v>15692.021308463933</v>
      </c>
      <c r="H245" s="105"/>
      <c r="K245" s="23"/>
    </row>
    <row r="246" spans="2:11" ht="16.5" customHeight="1" x14ac:dyDescent="0.2">
      <c r="B246" s="88">
        <v>20231</v>
      </c>
      <c r="C246" s="285" t="s">
        <v>271</v>
      </c>
      <c r="D246" s="285" t="s">
        <v>271</v>
      </c>
      <c r="E246" s="108">
        <v>1</v>
      </c>
      <c r="F246" s="89">
        <v>17435.579231626591</v>
      </c>
      <c r="G246" s="89">
        <f t="shared" si="3"/>
        <v>17435.579231626591</v>
      </c>
      <c r="H246" s="105"/>
      <c r="K246" s="23"/>
    </row>
    <row r="247" spans="2:11" ht="16.5" customHeight="1" x14ac:dyDescent="0.2">
      <c r="B247" s="88">
        <v>20232</v>
      </c>
      <c r="C247" s="285" t="s">
        <v>272</v>
      </c>
      <c r="D247" s="285" t="s">
        <v>272</v>
      </c>
      <c r="E247" s="108">
        <v>3</v>
      </c>
      <c r="F247" s="89">
        <v>7671.6548619157002</v>
      </c>
      <c r="G247" s="89">
        <f t="shared" si="3"/>
        <v>23014.964585747101</v>
      </c>
      <c r="H247" s="105"/>
      <c r="K247" s="23"/>
    </row>
    <row r="248" spans="2:11" ht="16.5" customHeight="1" x14ac:dyDescent="0.2">
      <c r="B248" s="88">
        <v>20233</v>
      </c>
      <c r="C248" s="285" t="s">
        <v>273</v>
      </c>
      <c r="D248" s="285" t="s">
        <v>273</v>
      </c>
      <c r="E248" s="108">
        <v>1</v>
      </c>
      <c r="F248" s="89">
        <v>10112.635954343423</v>
      </c>
      <c r="G248" s="89">
        <f t="shared" si="3"/>
        <v>10112.635954343423</v>
      </c>
      <c r="H248" s="105"/>
      <c r="K248" s="23"/>
    </row>
    <row r="249" spans="2:11" ht="16.5" customHeight="1" x14ac:dyDescent="0.2">
      <c r="B249" s="88">
        <v>20234</v>
      </c>
      <c r="C249" s="285" t="s">
        <v>274</v>
      </c>
      <c r="D249" s="285" t="s">
        <v>274</v>
      </c>
      <c r="E249" s="108">
        <v>1</v>
      </c>
      <c r="F249" s="89">
        <v>401018.32232741156</v>
      </c>
      <c r="G249" s="89">
        <f t="shared" si="3"/>
        <v>401018.32232741156</v>
      </c>
      <c r="H249" s="105"/>
      <c r="K249" s="23"/>
    </row>
    <row r="250" spans="2:11" ht="16.5" customHeight="1" x14ac:dyDescent="0.2">
      <c r="B250" s="88">
        <v>20235</v>
      </c>
      <c r="C250" s="285" t="s">
        <v>275</v>
      </c>
      <c r="D250" s="285" t="s">
        <v>275</v>
      </c>
      <c r="E250" s="108">
        <v>1</v>
      </c>
      <c r="F250" s="89">
        <v>34961.659784604279</v>
      </c>
      <c r="G250" s="89">
        <f t="shared" si="3"/>
        <v>34961.659784604279</v>
      </c>
      <c r="H250" s="105"/>
      <c r="K250" s="23"/>
    </row>
    <row r="251" spans="2:11" ht="16.5" customHeight="1" x14ac:dyDescent="0.2">
      <c r="B251" s="88">
        <v>20236</v>
      </c>
      <c r="C251" s="285" t="s">
        <v>276</v>
      </c>
      <c r="D251" s="285" t="s">
        <v>276</v>
      </c>
      <c r="E251" s="108">
        <v>20</v>
      </c>
      <c r="F251" s="89">
        <v>818.44993469503174</v>
      </c>
      <c r="G251" s="89">
        <f t="shared" si="3"/>
        <v>16368.998693900634</v>
      </c>
      <c r="H251" s="105"/>
      <c r="K251" s="23"/>
    </row>
    <row r="252" spans="2:11" ht="16.5" customHeight="1" x14ac:dyDescent="0.2">
      <c r="B252" s="88">
        <v>20237</v>
      </c>
      <c r="C252" s="285" t="s">
        <v>277</v>
      </c>
      <c r="D252" s="285" t="s">
        <v>277</v>
      </c>
      <c r="E252" s="108">
        <v>1</v>
      </c>
      <c r="F252" s="89">
        <v>1449236.4749999999</v>
      </c>
      <c r="G252" s="89">
        <f t="shared" si="3"/>
        <v>1449236.4749999999</v>
      </c>
      <c r="H252" s="105"/>
      <c r="K252" s="23"/>
    </row>
    <row r="253" spans="2:11" ht="16.5" customHeight="1" x14ac:dyDescent="0.2">
      <c r="B253" s="88">
        <v>20238</v>
      </c>
      <c r="C253" s="285" t="s">
        <v>278</v>
      </c>
      <c r="D253" s="285" t="s">
        <v>278</v>
      </c>
      <c r="E253" s="108">
        <v>1</v>
      </c>
      <c r="F253" s="89">
        <v>659064.89495548513</v>
      </c>
      <c r="G253" s="89">
        <f t="shared" si="3"/>
        <v>659064.89495548513</v>
      </c>
      <c r="H253" s="105"/>
      <c r="K253" s="23"/>
    </row>
    <row r="254" spans="2:11" ht="16.5" customHeight="1" x14ac:dyDescent="0.2">
      <c r="B254" s="88">
        <v>20239</v>
      </c>
      <c r="C254" s="285" t="s">
        <v>279</v>
      </c>
      <c r="D254" s="285" t="s">
        <v>279</v>
      </c>
      <c r="E254" s="108">
        <v>210</v>
      </c>
      <c r="F254" s="89">
        <v>767.16548619157004</v>
      </c>
      <c r="G254" s="89">
        <f t="shared" si="3"/>
        <v>161104.7521002297</v>
      </c>
      <c r="H254" s="105"/>
      <c r="K254" s="23"/>
    </row>
    <row r="255" spans="2:11" ht="16.5" customHeight="1" x14ac:dyDescent="0.2">
      <c r="B255" s="88">
        <v>20240</v>
      </c>
      <c r="C255" s="285" t="s">
        <v>280</v>
      </c>
      <c r="D255" s="285" t="s">
        <v>280</v>
      </c>
      <c r="E255" s="108">
        <v>312</v>
      </c>
      <c r="F255" s="89">
        <v>767.16548619157004</v>
      </c>
      <c r="G255" s="89">
        <f t="shared" si="3"/>
        <v>239355.63169176984</v>
      </c>
      <c r="H255" s="105"/>
      <c r="K255" s="23"/>
    </row>
    <row r="256" spans="2:11" ht="16.5" customHeight="1" x14ac:dyDescent="0.2">
      <c r="B256" s="88">
        <v>20241</v>
      </c>
      <c r="C256" s="285" t="s">
        <v>281</v>
      </c>
      <c r="D256" s="285" t="s">
        <v>281</v>
      </c>
      <c r="E256" s="108">
        <v>348</v>
      </c>
      <c r="F256" s="89">
        <v>767.16548619157004</v>
      </c>
      <c r="G256" s="89">
        <f t="shared" si="3"/>
        <v>266973.58919466636</v>
      </c>
      <c r="H256" s="105"/>
      <c r="K256" s="23"/>
    </row>
    <row r="257" spans="2:11" ht="16.5" customHeight="1" x14ac:dyDescent="0.2">
      <c r="B257" s="88">
        <v>20242</v>
      </c>
      <c r="C257" s="285" t="s">
        <v>282</v>
      </c>
      <c r="D257" s="285" t="s">
        <v>282</v>
      </c>
      <c r="E257" s="108">
        <v>2</v>
      </c>
      <c r="F257" s="89">
        <v>435306.8273060933</v>
      </c>
      <c r="G257" s="89">
        <f t="shared" si="3"/>
        <v>870613.6546121866</v>
      </c>
      <c r="H257" s="105"/>
      <c r="K257" s="23"/>
    </row>
    <row r="258" spans="2:11" ht="16.5" customHeight="1" x14ac:dyDescent="0.2">
      <c r="B258" s="88">
        <v>20243</v>
      </c>
      <c r="C258" s="285" t="s">
        <v>283</v>
      </c>
      <c r="D258" s="285" t="s">
        <v>283</v>
      </c>
      <c r="E258" s="108">
        <v>1</v>
      </c>
      <c r="F258" s="89">
        <v>231929.02100213082</v>
      </c>
      <c r="G258" s="89">
        <f t="shared" si="3"/>
        <v>231929.02100213082</v>
      </c>
      <c r="H258" s="105"/>
      <c r="K258" s="23"/>
    </row>
    <row r="259" spans="2:11" ht="16.5" customHeight="1" x14ac:dyDescent="0.2">
      <c r="B259" s="88">
        <v>20244</v>
      </c>
      <c r="C259" s="285" t="s">
        <v>284</v>
      </c>
      <c r="D259" s="285" t="s">
        <v>284</v>
      </c>
      <c r="E259" s="108">
        <v>3</v>
      </c>
      <c r="F259" s="89">
        <v>301779.62428168044</v>
      </c>
      <c r="G259" s="89">
        <f t="shared" si="3"/>
        <v>905338.87284504133</v>
      </c>
      <c r="H259" s="105"/>
      <c r="K259" s="23"/>
    </row>
    <row r="260" spans="2:11" ht="16.5" customHeight="1" x14ac:dyDescent="0.2">
      <c r="B260" s="88">
        <v>20245</v>
      </c>
      <c r="C260" s="285" t="s">
        <v>285</v>
      </c>
      <c r="D260" s="285" t="s">
        <v>285</v>
      </c>
      <c r="E260" s="108">
        <v>34</v>
      </c>
      <c r="F260" s="89">
        <v>382021.37345652189</v>
      </c>
      <c r="G260" s="109">
        <f t="shared" si="3"/>
        <v>12988726.697521744</v>
      </c>
      <c r="H260" s="113" t="s">
        <v>36</v>
      </c>
      <c r="K260" s="23"/>
    </row>
    <row r="261" spans="2:11" ht="16.5" customHeight="1" x14ac:dyDescent="0.2">
      <c r="B261" s="88">
        <v>20246</v>
      </c>
      <c r="C261" s="285" t="s">
        <v>286</v>
      </c>
      <c r="D261" s="285" t="s">
        <v>286</v>
      </c>
      <c r="E261" s="108">
        <v>17</v>
      </c>
      <c r="F261" s="89">
        <v>382021.37345652189</v>
      </c>
      <c r="G261" s="109">
        <f t="shared" si="3"/>
        <v>6494363.3487608721</v>
      </c>
      <c r="H261" s="113" t="s">
        <v>36</v>
      </c>
      <c r="K261" s="23"/>
    </row>
    <row r="262" spans="2:11" ht="16.5" customHeight="1" x14ac:dyDescent="0.2">
      <c r="B262" s="88">
        <v>20247</v>
      </c>
      <c r="C262" s="285" t="s">
        <v>287</v>
      </c>
      <c r="D262" s="285" t="s">
        <v>287</v>
      </c>
      <c r="E262" s="108">
        <v>10</v>
      </c>
      <c r="F262" s="89">
        <v>374133.91640261631</v>
      </c>
      <c r="G262" s="89">
        <f t="shared" si="3"/>
        <v>3741339.1640261631</v>
      </c>
      <c r="H262" s="105"/>
      <c r="K262" s="23"/>
    </row>
    <row r="263" spans="2:11" ht="16.5" customHeight="1" x14ac:dyDescent="0.2">
      <c r="B263" s="88">
        <v>20248</v>
      </c>
      <c r="C263" s="285" t="s">
        <v>288</v>
      </c>
      <c r="D263" s="285" t="s">
        <v>288</v>
      </c>
      <c r="E263" s="108">
        <v>22</v>
      </c>
      <c r="F263" s="89">
        <v>59280.969387530407</v>
      </c>
      <c r="G263" s="89">
        <f t="shared" si="3"/>
        <v>1304181.3265256691</v>
      </c>
      <c r="H263" s="105"/>
      <c r="K263" s="23"/>
    </row>
    <row r="264" spans="2:11" ht="16.5" customHeight="1" x14ac:dyDescent="0.2">
      <c r="B264" s="88">
        <v>20249</v>
      </c>
      <c r="C264" s="285" t="s">
        <v>289</v>
      </c>
      <c r="D264" s="285" t="s">
        <v>289</v>
      </c>
      <c r="E264" s="108">
        <v>2</v>
      </c>
      <c r="F264" s="89">
        <v>46512.5</v>
      </c>
      <c r="G264" s="89">
        <f t="shared" si="3"/>
        <v>93025</v>
      </c>
      <c r="H264" s="105"/>
      <c r="K264" s="23"/>
    </row>
    <row r="265" spans="2:11" ht="16.5" customHeight="1" x14ac:dyDescent="0.2">
      <c r="B265" s="88">
        <v>20250</v>
      </c>
      <c r="C265" s="285" t="s">
        <v>290</v>
      </c>
      <c r="D265" s="285" t="s">
        <v>290</v>
      </c>
      <c r="E265" s="108">
        <v>22</v>
      </c>
      <c r="F265" s="89">
        <v>59280.969387530407</v>
      </c>
      <c r="G265" s="89">
        <f t="shared" si="3"/>
        <v>1304181.3265256691</v>
      </c>
      <c r="H265" s="105"/>
      <c r="K265" s="23"/>
    </row>
    <row r="266" spans="2:11" ht="16.5" customHeight="1" x14ac:dyDescent="0.2">
      <c r="B266" s="88">
        <v>20251</v>
      </c>
      <c r="C266" s="285" t="s">
        <v>291</v>
      </c>
      <c r="D266" s="285" t="s">
        <v>291</v>
      </c>
      <c r="E266" s="108">
        <v>20</v>
      </c>
      <c r="F266" s="89">
        <v>1180.7295614653933</v>
      </c>
      <c r="G266" s="89">
        <f t="shared" si="3"/>
        <v>23614.591229307865</v>
      </c>
      <c r="H266" s="105"/>
      <c r="K266" s="23"/>
    </row>
    <row r="267" spans="2:11" ht="16.5" customHeight="1" x14ac:dyDescent="0.2">
      <c r="B267" s="88">
        <v>20252</v>
      </c>
      <c r="C267" s="285" t="s">
        <v>292</v>
      </c>
      <c r="D267" s="285" t="s">
        <v>292</v>
      </c>
      <c r="E267" s="108">
        <v>7</v>
      </c>
      <c r="F267" s="89">
        <v>8717.7896158132953</v>
      </c>
      <c r="G267" s="89">
        <f t="shared" si="3"/>
        <v>61024.527310693069</v>
      </c>
      <c r="H267" s="105"/>
      <c r="K267" s="23"/>
    </row>
    <row r="268" spans="2:11" ht="16.5" customHeight="1" x14ac:dyDescent="0.2">
      <c r="B268" s="88">
        <v>20253</v>
      </c>
      <c r="C268" s="285" t="s">
        <v>293</v>
      </c>
      <c r="D268" s="285" t="s">
        <v>293</v>
      </c>
      <c r="E268" s="108">
        <v>10</v>
      </c>
      <c r="F268" s="89">
        <v>51.558282126636392</v>
      </c>
      <c r="G268" s="89">
        <f t="shared" si="3"/>
        <v>515.58282126636391</v>
      </c>
      <c r="H268" s="105"/>
      <c r="K268" s="23"/>
    </row>
    <row r="269" spans="2:11" ht="16.5" customHeight="1" x14ac:dyDescent="0.2">
      <c r="B269" s="88">
        <v>20254</v>
      </c>
      <c r="C269" s="285" t="s">
        <v>294</v>
      </c>
      <c r="D269" s="285" t="s">
        <v>294</v>
      </c>
      <c r="E269" s="108">
        <v>19</v>
      </c>
      <c r="F269" s="89">
        <v>5566.2965040511399</v>
      </c>
      <c r="G269" s="89">
        <f t="shared" si="3"/>
        <v>105759.63357697165</v>
      </c>
      <c r="H269" s="105"/>
      <c r="K269" s="23"/>
    </row>
    <row r="270" spans="2:11" ht="16.5" customHeight="1" x14ac:dyDescent="0.2">
      <c r="B270" s="88">
        <v>20255</v>
      </c>
      <c r="C270" s="285" t="s">
        <v>295</v>
      </c>
      <c r="D270" s="285" t="s">
        <v>295</v>
      </c>
      <c r="E270" s="108">
        <v>68</v>
      </c>
      <c r="F270" s="89">
        <v>21506.145583833946</v>
      </c>
      <c r="G270" s="89">
        <f t="shared" si="3"/>
        <v>1462417.8997007082</v>
      </c>
      <c r="H270" s="105"/>
      <c r="K270" s="23"/>
    </row>
    <row r="271" spans="2:11" ht="16.5" customHeight="1" x14ac:dyDescent="0.2">
      <c r="B271" s="88">
        <v>20256</v>
      </c>
      <c r="C271" s="285" t="s">
        <v>296</v>
      </c>
      <c r="D271" s="285" t="s">
        <v>296</v>
      </c>
      <c r="E271" s="108">
        <v>4</v>
      </c>
      <c r="F271" s="89">
        <v>34961.659784604279</v>
      </c>
      <c r="G271" s="89">
        <f t="shared" si="3"/>
        <v>139846.63913841711</v>
      </c>
      <c r="H271" s="105"/>
      <c r="K271" s="23"/>
    </row>
    <row r="272" spans="2:11" ht="16.5" customHeight="1" x14ac:dyDescent="0.2">
      <c r="B272" s="88">
        <v>20257</v>
      </c>
      <c r="C272" s="285" t="s">
        <v>297</v>
      </c>
      <c r="D272" s="285" t="s">
        <v>297</v>
      </c>
      <c r="E272" s="108">
        <v>10</v>
      </c>
      <c r="F272" s="89">
        <v>31384.042616927869</v>
      </c>
      <c r="G272" s="89">
        <f t="shared" ref="G272:G335" si="4">+F272*E272</f>
        <v>313840.42616927868</v>
      </c>
      <c r="H272" s="105"/>
      <c r="K272" s="23"/>
    </row>
    <row r="273" spans="2:11" ht="16.5" customHeight="1" x14ac:dyDescent="0.2">
      <c r="B273" s="88">
        <v>20258</v>
      </c>
      <c r="C273" s="285" t="s">
        <v>298</v>
      </c>
      <c r="D273" s="285" t="s">
        <v>298</v>
      </c>
      <c r="E273" s="108">
        <v>4</v>
      </c>
      <c r="F273" s="89">
        <v>251167.5</v>
      </c>
      <c r="G273" s="89">
        <f t="shared" si="4"/>
        <v>1004670</v>
      </c>
      <c r="H273" s="105"/>
      <c r="K273" s="23"/>
    </row>
    <row r="274" spans="2:11" ht="16.5" customHeight="1" x14ac:dyDescent="0.2">
      <c r="B274" s="88">
        <v>20259</v>
      </c>
      <c r="C274" s="285" t="s">
        <v>299</v>
      </c>
      <c r="D274" s="285" t="s">
        <v>299</v>
      </c>
      <c r="E274" s="108">
        <v>14</v>
      </c>
      <c r="F274" s="89">
        <v>31384.042616927869</v>
      </c>
      <c r="G274" s="89">
        <f t="shared" si="4"/>
        <v>439376.59663699014</v>
      </c>
      <c r="H274" s="105"/>
      <c r="K274" s="23"/>
    </row>
    <row r="275" spans="2:11" ht="16.5" customHeight="1" x14ac:dyDescent="0.2">
      <c r="B275" s="88">
        <v>20260</v>
      </c>
      <c r="C275" s="285" t="s">
        <v>300</v>
      </c>
      <c r="D275" s="285" t="s">
        <v>300</v>
      </c>
      <c r="E275" s="108">
        <v>25</v>
      </c>
      <c r="F275" s="89">
        <v>31384.042616927869</v>
      </c>
      <c r="G275" s="89">
        <f t="shared" si="4"/>
        <v>784601.06542319676</v>
      </c>
      <c r="H275" s="105"/>
      <c r="K275" s="23"/>
    </row>
    <row r="276" spans="2:11" ht="16.5" customHeight="1" x14ac:dyDescent="0.2">
      <c r="B276" s="88">
        <v>20261</v>
      </c>
      <c r="C276" s="285" t="s">
        <v>301</v>
      </c>
      <c r="D276" s="285" t="s">
        <v>301</v>
      </c>
      <c r="E276" s="108">
        <v>68</v>
      </c>
      <c r="F276" s="89">
        <v>33447.191011235955</v>
      </c>
      <c r="G276" s="89">
        <f t="shared" si="4"/>
        <v>2274408.9887640448</v>
      </c>
      <c r="H276" s="105"/>
      <c r="K276" s="23"/>
    </row>
    <row r="277" spans="2:11" ht="16.5" customHeight="1" x14ac:dyDescent="0.2">
      <c r="B277" s="88">
        <v>20262</v>
      </c>
      <c r="C277" s="285" t="s">
        <v>302</v>
      </c>
      <c r="D277" s="285" t="s">
        <v>302</v>
      </c>
      <c r="E277" s="108">
        <v>27</v>
      </c>
      <c r="F277" s="89">
        <v>4419.2813251402613</v>
      </c>
      <c r="G277" s="89">
        <f t="shared" si="4"/>
        <v>119320.59577878706</v>
      </c>
      <c r="H277" s="105"/>
      <c r="K277" s="23"/>
    </row>
    <row r="278" spans="2:11" ht="16.5" customHeight="1" x14ac:dyDescent="0.2">
      <c r="B278" s="88">
        <v>20263</v>
      </c>
      <c r="C278" s="285" t="s">
        <v>303</v>
      </c>
      <c r="D278" s="285" t="s">
        <v>303</v>
      </c>
      <c r="E278" s="108">
        <v>1529</v>
      </c>
      <c r="F278" s="89">
        <v>852.35177068083931</v>
      </c>
      <c r="G278" s="89">
        <f t="shared" si="4"/>
        <v>1303245.8573710034</v>
      </c>
      <c r="H278" s="105"/>
      <c r="K278" s="23"/>
    </row>
    <row r="279" spans="2:11" ht="16.5" customHeight="1" x14ac:dyDescent="0.2">
      <c r="B279" s="88">
        <v>20264</v>
      </c>
      <c r="C279" s="285" t="s">
        <v>304</v>
      </c>
      <c r="D279" s="285" t="s">
        <v>304</v>
      </c>
      <c r="E279" s="108">
        <v>36</v>
      </c>
      <c r="F279" s="89">
        <v>34961.659784604279</v>
      </c>
      <c r="G279" s="89">
        <f t="shared" si="4"/>
        <v>1258619.752245754</v>
      </c>
      <c r="H279" s="105"/>
      <c r="K279" s="23"/>
    </row>
    <row r="280" spans="2:11" ht="16.5" customHeight="1" x14ac:dyDescent="0.2">
      <c r="B280" s="88">
        <v>20265</v>
      </c>
      <c r="C280" s="285" t="s">
        <v>305</v>
      </c>
      <c r="D280" s="285" t="s">
        <v>305</v>
      </c>
      <c r="E280" s="108">
        <v>1</v>
      </c>
      <c r="F280" s="89">
        <v>2092269.5077951909</v>
      </c>
      <c r="G280" s="109">
        <f t="shared" si="4"/>
        <v>2092269.5077951909</v>
      </c>
      <c r="H280" s="113" t="s">
        <v>36</v>
      </c>
      <c r="K280" s="23"/>
    </row>
    <row r="281" spans="2:11" ht="16.5" customHeight="1" x14ac:dyDescent="0.2">
      <c r="B281" s="88">
        <v>20266</v>
      </c>
      <c r="C281" s="285" t="s">
        <v>306</v>
      </c>
      <c r="D281" s="285" t="s">
        <v>306</v>
      </c>
      <c r="E281" s="108">
        <v>43</v>
      </c>
      <c r="F281" s="89">
        <v>34961.659784604279</v>
      </c>
      <c r="G281" s="89">
        <f t="shared" si="4"/>
        <v>1503351.3707379841</v>
      </c>
      <c r="H281" s="105"/>
      <c r="K281" s="23"/>
    </row>
    <row r="282" spans="2:11" ht="16.5" customHeight="1" x14ac:dyDescent="0.2">
      <c r="B282" s="88">
        <v>20267</v>
      </c>
      <c r="C282" s="285" t="s">
        <v>307</v>
      </c>
      <c r="D282" s="285" t="s">
        <v>307</v>
      </c>
      <c r="E282" s="108">
        <v>53</v>
      </c>
      <c r="F282" s="89">
        <v>1877.7658272160368</v>
      </c>
      <c r="G282" s="109">
        <f t="shared" si="4"/>
        <v>99521.588842449943</v>
      </c>
      <c r="H282" s="113" t="s">
        <v>36</v>
      </c>
      <c r="K282" s="23"/>
    </row>
    <row r="283" spans="2:11" ht="16.5" customHeight="1" x14ac:dyDescent="0.2">
      <c r="B283" s="88">
        <v>20268</v>
      </c>
      <c r="C283" s="285" t="s">
        <v>308</v>
      </c>
      <c r="D283" s="285" t="s">
        <v>308</v>
      </c>
      <c r="E283" s="108">
        <v>87</v>
      </c>
      <c r="F283" s="89">
        <v>144188.75</v>
      </c>
      <c r="G283" s="89">
        <f t="shared" si="4"/>
        <v>12544421.25</v>
      </c>
      <c r="H283" s="105"/>
      <c r="K283" s="23"/>
    </row>
    <row r="284" spans="2:11" ht="16.5" customHeight="1" x14ac:dyDescent="0.2">
      <c r="B284" s="88">
        <v>20269</v>
      </c>
      <c r="C284" s="285" t="s">
        <v>309</v>
      </c>
      <c r="D284" s="285" t="s">
        <v>309</v>
      </c>
      <c r="E284" s="108">
        <v>34</v>
      </c>
      <c r="F284" s="89">
        <v>359918.15476190473</v>
      </c>
      <c r="G284" s="89">
        <f t="shared" si="4"/>
        <v>12237217.261904761</v>
      </c>
      <c r="H284" s="105"/>
      <c r="K284" s="23"/>
    </row>
    <row r="285" spans="2:11" ht="16.5" customHeight="1" x14ac:dyDescent="0.2">
      <c r="B285" s="88">
        <v>20270</v>
      </c>
      <c r="C285" s="285" t="s">
        <v>309</v>
      </c>
      <c r="D285" s="285" t="s">
        <v>309</v>
      </c>
      <c r="E285" s="108">
        <v>6600</v>
      </c>
      <c r="F285" s="89">
        <v>118.56193877506082</v>
      </c>
      <c r="G285" s="89">
        <f t="shared" si="4"/>
        <v>782508.79591540142</v>
      </c>
      <c r="H285" s="105"/>
      <c r="K285" s="23"/>
    </row>
    <row r="286" spans="2:11" ht="16.5" customHeight="1" x14ac:dyDescent="0.2">
      <c r="B286" s="88">
        <v>20271</v>
      </c>
      <c r="C286" s="285" t="s">
        <v>310</v>
      </c>
      <c r="D286" s="285" t="s">
        <v>310</v>
      </c>
      <c r="E286" s="108">
        <v>211</v>
      </c>
      <c r="F286" s="89">
        <v>3213.1901465711262</v>
      </c>
      <c r="G286" s="89">
        <f t="shared" si="4"/>
        <v>677983.12092650763</v>
      </c>
      <c r="H286" s="105"/>
      <c r="K286" s="23"/>
    </row>
    <row r="287" spans="2:11" ht="16.5" customHeight="1" x14ac:dyDescent="0.2">
      <c r="B287" s="88">
        <v>20272</v>
      </c>
      <c r="C287" s="285" t="s">
        <v>311</v>
      </c>
      <c r="D287" s="285" t="s">
        <v>311</v>
      </c>
      <c r="E287" s="108">
        <v>3</v>
      </c>
      <c r="F287" s="89">
        <v>728432.1176470588</v>
      </c>
      <c r="G287" s="89">
        <f t="shared" si="4"/>
        <v>2185296.3529411764</v>
      </c>
      <c r="H287" s="105"/>
      <c r="K287" s="23"/>
    </row>
    <row r="288" spans="2:11" ht="16.5" customHeight="1" x14ac:dyDescent="0.2">
      <c r="B288" s="88">
        <v>20273</v>
      </c>
      <c r="C288" s="285" t="s">
        <v>312</v>
      </c>
      <c r="D288" s="285" t="s">
        <v>312</v>
      </c>
      <c r="E288" s="108">
        <v>25</v>
      </c>
      <c r="F288" s="89">
        <v>9235.2201179962922</v>
      </c>
      <c r="G288" s="89">
        <f t="shared" si="4"/>
        <v>230880.5029499073</v>
      </c>
      <c r="H288" s="105"/>
      <c r="K288" s="23"/>
    </row>
    <row r="289" spans="2:11" ht="16.5" customHeight="1" x14ac:dyDescent="0.2">
      <c r="B289" s="88">
        <v>20274</v>
      </c>
      <c r="C289" s="285" t="s">
        <v>313</v>
      </c>
      <c r="D289" s="285" t="s">
        <v>313</v>
      </c>
      <c r="E289" s="108">
        <v>4</v>
      </c>
      <c r="F289" s="89">
        <v>119717.10839024755</v>
      </c>
      <c r="G289" s="89">
        <f t="shared" si="4"/>
        <v>478868.4335609902</v>
      </c>
      <c r="H289" s="105"/>
      <c r="K289" s="23"/>
    </row>
    <row r="290" spans="2:11" ht="16.5" customHeight="1" x14ac:dyDescent="0.2">
      <c r="B290" s="88">
        <v>20275</v>
      </c>
      <c r="C290" s="285" t="s">
        <v>314</v>
      </c>
      <c r="D290" s="285" t="s">
        <v>314</v>
      </c>
      <c r="E290" s="108">
        <v>14</v>
      </c>
      <c r="F290" s="89">
        <v>34961.659784604279</v>
      </c>
      <c r="G290" s="89">
        <f t="shared" si="4"/>
        <v>489463.23698445992</v>
      </c>
      <c r="H290" s="105"/>
      <c r="K290" s="23"/>
    </row>
    <row r="291" spans="2:11" ht="16.5" customHeight="1" x14ac:dyDescent="0.2">
      <c r="B291" s="88">
        <v>20276</v>
      </c>
      <c r="C291" s="285" t="s">
        <v>315</v>
      </c>
      <c r="D291" s="285" t="s">
        <v>315</v>
      </c>
      <c r="E291" s="108">
        <v>9</v>
      </c>
      <c r="F291" s="89">
        <v>34961.659784604279</v>
      </c>
      <c r="G291" s="89">
        <f t="shared" si="4"/>
        <v>314654.9380614385</v>
      </c>
      <c r="H291" s="105"/>
      <c r="K291" s="23"/>
    </row>
    <row r="292" spans="2:11" ht="16.5" customHeight="1" x14ac:dyDescent="0.2">
      <c r="B292" s="88">
        <v>20277</v>
      </c>
      <c r="C292" s="285" t="s">
        <v>316</v>
      </c>
      <c r="D292" s="285" t="s">
        <v>316</v>
      </c>
      <c r="E292" s="108">
        <v>6</v>
      </c>
      <c r="F292" s="89">
        <v>34961.659784604279</v>
      </c>
      <c r="G292" s="89">
        <f t="shared" si="4"/>
        <v>209769.95870762569</v>
      </c>
      <c r="H292" s="105"/>
      <c r="K292" s="23"/>
    </row>
    <row r="293" spans="2:11" ht="16.5" customHeight="1" x14ac:dyDescent="0.2">
      <c r="B293" s="88">
        <v>20278</v>
      </c>
      <c r="C293" s="285" t="s">
        <v>317</v>
      </c>
      <c r="D293" s="285" t="s">
        <v>317</v>
      </c>
      <c r="E293" s="108">
        <v>6</v>
      </c>
      <c r="F293" s="89">
        <v>159232.84897103268</v>
      </c>
      <c r="G293" s="89">
        <f t="shared" si="4"/>
        <v>955397.09382619616</v>
      </c>
      <c r="H293" s="105"/>
      <c r="K293" s="23"/>
    </row>
    <row r="294" spans="2:11" ht="16.5" customHeight="1" x14ac:dyDescent="0.2">
      <c r="B294" s="88">
        <v>20279</v>
      </c>
      <c r="C294" s="285" t="s">
        <v>318</v>
      </c>
      <c r="D294" s="285" t="s">
        <v>318</v>
      </c>
      <c r="E294" s="108">
        <v>7</v>
      </c>
      <c r="F294" s="89">
        <v>619264.94261117873</v>
      </c>
      <c r="G294" s="89">
        <f t="shared" si="4"/>
        <v>4334854.5982782515</v>
      </c>
      <c r="H294" s="105"/>
      <c r="K294" s="23"/>
    </row>
    <row r="295" spans="2:11" ht="16.5" customHeight="1" x14ac:dyDescent="0.2">
      <c r="B295" s="88">
        <v>20280</v>
      </c>
      <c r="C295" s="285" t="s">
        <v>319</v>
      </c>
      <c r="D295" s="285" t="s">
        <v>319</v>
      </c>
      <c r="E295" s="108">
        <v>8</v>
      </c>
      <c r="F295" s="89">
        <v>269772.5</v>
      </c>
      <c r="G295" s="89">
        <f t="shared" si="4"/>
        <v>2158180</v>
      </c>
      <c r="H295" s="105"/>
      <c r="K295" s="23"/>
    </row>
    <row r="296" spans="2:11" ht="16.5" customHeight="1" x14ac:dyDescent="0.2">
      <c r="B296" s="88">
        <v>20281</v>
      </c>
      <c r="C296" s="285" t="s">
        <v>320</v>
      </c>
      <c r="D296" s="285" t="s">
        <v>320</v>
      </c>
      <c r="E296" s="108">
        <v>2</v>
      </c>
      <c r="F296" s="89">
        <v>63541.318989486928</v>
      </c>
      <c r="G296" s="89">
        <f t="shared" si="4"/>
        <v>127082.63797897386</v>
      </c>
      <c r="H296" s="105"/>
      <c r="K296" s="23"/>
    </row>
    <row r="297" spans="2:11" ht="16.5" customHeight="1" x14ac:dyDescent="0.2">
      <c r="B297" s="88">
        <v>20282</v>
      </c>
      <c r="C297" s="285" t="s">
        <v>321</v>
      </c>
      <c r="D297" s="285" t="s">
        <v>321</v>
      </c>
      <c r="E297" s="108">
        <v>1</v>
      </c>
      <c r="F297" s="89">
        <v>1035832.7288262477</v>
      </c>
      <c r="G297" s="89">
        <f t="shared" si="4"/>
        <v>1035832.7288262477</v>
      </c>
      <c r="H297" s="105"/>
      <c r="K297" s="23"/>
    </row>
    <row r="298" spans="2:11" ht="16.5" customHeight="1" x14ac:dyDescent="0.2">
      <c r="B298" s="88">
        <v>20283</v>
      </c>
      <c r="C298" s="285" t="s">
        <v>322</v>
      </c>
      <c r="D298" s="285" t="s">
        <v>322</v>
      </c>
      <c r="E298" s="108">
        <v>2</v>
      </c>
      <c r="F298" s="89">
        <v>751309.24118749006</v>
      </c>
      <c r="G298" s="89">
        <f t="shared" si="4"/>
        <v>1502618.4823749801</v>
      </c>
      <c r="H298" s="105"/>
      <c r="K298" s="23"/>
    </row>
    <row r="299" spans="2:11" ht="16.5" customHeight="1" x14ac:dyDescent="0.2">
      <c r="B299" s="88">
        <v>20284</v>
      </c>
      <c r="C299" s="285" t="s">
        <v>323</v>
      </c>
      <c r="D299" s="285" t="s">
        <v>323</v>
      </c>
      <c r="E299" s="108">
        <v>1</v>
      </c>
      <c r="F299" s="89">
        <v>5756251.7364672013</v>
      </c>
      <c r="G299" s="89">
        <f t="shared" si="4"/>
        <v>5756251.7364672013</v>
      </c>
      <c r="H299" s="105"/>
      <c r="K299" s="23"/>
    </row>
    <row r="300" spans="2:11" ht="16.5" customHeight="1" x14ac:dyDescent="0.2">
      <c r="B300" s="88">
        <v>20285</v>
      </c>
      <c r="C300" s="285" t="s">
        <v>324</v>
      </c>
      <c r="D300" s="285" t="s">
        <v>324</v>
      </c>
      <c r="E300" s="108">
        <v>1</v>
      </c>
      <c r="F300" s="89">
        <v>164371.26026681741</v>
      </c>
      <c r="G300" s="89">
        <f t="shared" si="4"/>
        <v>164371.26026681741</v>
      </c>
      <c r="H300" s="105"/>
      <c r="K300" s="23"/>
    </row>
    <row r="301" spans="2:11" ht="16.5" customHeight="1" x14ac:dyDescent="0.2">
      <c r="B301" s="88">
        <v>20286</v>
      </c>
      <c r="C301" s="285" t="s">
        <v>325</v>
      </c>
      <c r="D301" s="285" t="s">
        <v>325</v>
      </c>
      <c r="E301" s="108">
        <v>1</v>
      </c>
      <c r="F301" s="89">
        <v>770857.51893232926</v>
      </c>
      <c r="G301" s="89">
        <f t="shared" si="4"/>
        <v>770857.51893232926</v>
      </c>
      <c r="H301" s="105"/>
      <c r="K301" s="23"/>
    </row>
    <row r="302" spans="2:11" ht="16.5" customHeight="1" x14ac:dyDescent="0.2">
      <c r="B302" s="88">
        <v>20287</v>
      </c>
      <c r="C302" s="285" t="s">
        <v>326</v>
      </c>
      <c r="D302" s="285" t="s">
        <v>326</v>
      </c>
      <c r="E302" s="108">
        <v>1</v>
      </c>
      <c r="F302" s="89">
        <v>602606.73533657461</v>
      </c>
      <c r="G302" s="89">
        <f t="shared" si="4"/>
        <v>602606.73533657461</v>
      </c>
      <c r="H302" s="105"/>
      <c r="K302" s="23"/>
    </row>
    <row r="303" spans="2:11" ht="16.5" customHeight="1" x14ac:dyDescent="0.2">
      <c r="B303" s="88">
        <v>20288</v>
      </c>
      <c r="C303" s="285" t="s">
        <v>327</v>
      </c>
      <c r="D303" s="285" t="s">
        <v>327</v>
      </c>
      <c r="E303" s="108">
        <v>4</v>
      </c>
      <c r="F303" s="89">
        <v>35857.341836390959</v>
      </c>
      <c r="G303" s="89">
        <f t="shared" si="4"/>
        <v>143429.36734556383</v>
      </c>
      <c r="H303" s="105"/>
      <c r="K303" s="23"/>
    </row>
    <row r="304" spans="2:11" ht="16.5" customHeight="1" x14ac:dyDescent="0.2">
      <c r="B304" s="88">
        <v>20289</v>
      </c>
      <c r="C304" s="285" t="s">
        <v>328</v>
      </c>
      <c r="D304" s="285" t="s">
        <v>328</v>
      </c>
      <c r="E304" s="108">
        <v>2</v>
      </c>
      <c r="F304" s="89">
        <v>404638.04973565979</v>
      </c>
      <c r="G304" s="89">
        <f t="shared" si="4"/>
        <v>809276.09947131958</v>
      </c>
      <c r="H304" s="105"/>
      <c r="K304" s="23"/>
    </row>
    <row r="305" spans="2:11" ht="16.5" customHeight="1" x14ac:dyDescent="0.2">
      <c r="B305" s="88">
        <v>20290</v>
      </c>
      <c r="C305" s="285" t="s">
        <v>329</v>
      </c>
      <c r="D305" s="285" t="s">
        <v>329</v>
      </c>
      <c r="E305" s="108">
        <v>1</v>
      </c>
      <c r="F305" s="89">
        <v>4519156.4241665946</v>
      </c>
      <c r="G305" s="109">
        <f t="shared" si="4"/>
        <v>4519156.4241665946</v>
      </c>
      <c r="H305" s="113" t="s">
        <v>36</v>
      </c>
      <c r="K305" s="23"/>
    </row>
    <row r="306" spans="2:11" ht="16.5" customHeight="1" x14ac:dyDescent="0.2">
      <c r="B306" s="88">
        <v>20291</v>
      </c>
      <c r="C306" s="285" t="s">
        <v>330</v>
      </c>
      <c r="D306" s="285" t="s">
        <v>330</v>
      </c>
      <c r="E306" s="108">
        <v>1</v>
      </c>
      <c r="F306" s="89">
        <v>2793821.7759603988</v>
      </c>
      <c r="G306" s="109">
        <f t="shared" si="4"/>
        <v>2793821.7759603988</v>
      </c>
      <c r="H306" s="113" t="s">
        <v>36</v>
      </c>
      <c r="K306" s="23"/>
    </row>
    <row r="307" spans="2:11" ht="16.5" customHeight="1" x14ac:dyDescent="0.2">
      <c r="B307" s="88">
        <v>20292</v>
      </c>
      <c r="C307" s="285" t="s">
        <v>330</v>
      </c>
      <c r="D307" s="285" t="s">
        <v>330</v>
      </c>
      <c r="E307" s="108">
        <v>10</v>
      </c>
      <c r="F307" s="89">
        <v>12052.888012232257</v>
      </c>
      <c r="G307" s="109">
        <f t="shared" si="4"/>
        <v>120528.88012232257</v>
      </c>
      <c r="H307" s="113" t="s">
        <v>36</v>
      </c>
      <c r="K307" s="23"/>
    </row>
    <row r="308" spans="2:11" ht="16.5" customHeight="1" x14ac:dyDescent="0.2">
      <c r="B308" s="88">
        <v>20293</v>
      </c>
      <c r="C308" s="285" t="s">
        <v>331</v>
      </c>
      <c r="D308" s="285" t="s">
        <v>331</v>
      </c>
      <c r="E308" s="108">
        <v>1</v>
      </c>
      <c r="F308" s="89">
        <v>1368379.4421387434</v>
      </c>
      <c r="G308" s="89">
        <f t="shared" si="4"/>
        <v>1368379.4421387434</v>
      </c>
      <c r="H308" s="105"/>
      <c r="K308" s="23"/>
    </row>
    <row r="309" spans="2:11" ht="16.5" customHeight="1" x14ac:dyDescent="0.2">
      <c r="B309" s="88">
        <v>20294</v>
      </c>
      <c r="C309" s="285" t="s">
        <v>332</v>
      </c>
      <c r="D309" s="285" t="s">
        <v>332</v>
      </c>
      <c r="E309" s="108">
        <v>2</v>
      </c>
      <c r="F309" s="89">
        <v>37665.275038225802</v>
      </c>
      <c r="G309" s="89">
        <f t="shared" si="4"/>
        <v>75330.550076451604</v>
      </c>
      <c r="H309" s="105"/>
      <c r="K309" s="23"/>
    </row>
    <row r="310" spans="2:11" ht="16.5" customHeight="1" x14ac:dyDescent="0.2">
      <c r="B310" s="88">
        <v>20295</v>
      </c>
      <c r="C310" s="285" t="s">
        <v>333</v>
      </c>
      <c r="D310" s="285" t="s">
        <v>333</v>
      </c>
      <c r="E310" s="108">
        <v>1</v>
      </c>
      <c r="F310" s="89">
        <v>62637.352388569503</v>
      </c>
      <c r="G310" s="89">
        <f t="shared" si="4"/>
        <v>62637.352388569503</v>
      </c>
      <c r="H310" s="105"/>
      <c r="K310" s="23"/>
    </row>
    <row r="311" spans="2:11" ht="16.5" customHeight="1" x14ac:dyDescent="0.2">
      <c r="B311" s="88">
        <v>20296</v>
      </c>
      <c r="C311" s="285" t="s">
        <v>334</v>
      </c>
      <c r="D311" s="285" t="s">
        <v>334</v>
      </c>
      <c r="E311" s="108">
        <v>1</v>
      </c>
      <c r="F311" s="89">
        <v>254315.93705810059</v>
      </c>
      <c r="G311" s="89">
        <f t="shared" si="4"/>
        <v>254315.93705810059</v>
      </c>
      <c r="H311" s="105"/>
      <c r="K311" s="23"/>
    </row>
    <row r="312" spans="2:11" ht="16.5" customHeight="1" x14ac:dyDescent="0.2">
      <c r="B312" s="88">
        <v>20297</v>
      </c>
      <c r="C312" s="285" t="s">
        <v>335</v>
      </c>
      <c r="D312" s="285" t="s">
        <v>335</v>
      </c>
      <c r="E312" s="108">
        <v>2</v>
      </c>
      <c r="F312" s="89">
        <v>179408.68336639905</v>
      </c>
      <c r="G312" s="89">
        <f t="shared" si="4"/>
        <v>358817.36673279811</v>
      </c>
      <c r="H312" s="105"/>
      <c r="K312" s="23"/>
    </row>
    <row r="313" spans="2:11" ht="16.5" customHeight="1" x14ac:dyDescent="0.2">
      <c r="B313" s="88">
        <v>20298</v>
      </c>
      <c r="C313" s="285" t="s">
        <v>336</v>
      </c>
      <c r="D313" s="285" t="s">
        <v>336</v>
      </c>
      <c r="E313" s="108">
        <v>1</v>
      </c>
      <c r="F313" s="89">
        <v>386935.37046769366</v>
      </c>
      <c r="G313" s="89">
        <f t="shared" si="4"/>
        <v>386935.37046769366</v>
      </c>
      <c r="H313" s="105"/>
      <c r="K313" s="23"/>
    </row>
    <row r="314" spans="2:11" ht="16.5" customHeight="1" x14ac:dyDescent="0.2">
      <c r="B314" s="88">
        <v>20299</v>
      </c>
      <c r="C314" s="285" t="s">
        <v>337</v>
      </c>
      <c r="D314" s="285" t="s">
        <v>337</v>
      </c>
      <c r="E314" s="108">
        <v>2</v>
      </c>
      <c r="F314" s="89">
        <v>20150.922145450801</v>
      </c>
      <c r="G314" s="89">
        <f t="shared" si="4"/>
        <v>40301.844290901601</v>
      </c>
      <c r="H314" s="105"/>
      <c r="K314" s="23"/>
    </row>
    <row r="315" spans="2:11" ht="16.5" customHeight="1" x14ac:dyDescent="0.2">
      <c r="B315" s="88">
        <v>20300</v>
      </c>
      <c r="C315" s="285" t="s">
        <v>338</v>
      </c>
      <c r="D315" s="285" t="s">
        <v>338</v>
      </c>
      <c r="E315" s="108">
        <v>4</v>
      </c>
      <c r="F315" s="89">
        <v>106931.71583352305</v>
      </c>
      <c r="G315" s="89">
        <f t="shared" si="4"/>
        <v>427726.8633340922</v>
      </c>
      <c r="H315" s="105"/>
      <c r="K315" s="23"/>
    </row>
    <row r="316" spans="2:11" ht="16.5" customHeight="1" x14ac:dyDescent="0.2">
      <c r="B316" s="88">
        <v>20301</v>
      </c>
      <c r="C316" s="285" t="s">
        <v>339</v>
      </c>
      <c r="D316" s="285" t="s">
        <v>339</v>
      </c>
      <c r="E316" s="108">
        <v>1</v>
      </c>
      <c r="F316" s="89">
        <v>1702093.7789774239</v>
      </c>
      <c r="G316" s="89">
        <f t="shared" si="4"/>
        <v>1702093.7789774239</v>
      </c>
      <c r="H316" s="105"/>
      <c r="K316" s="23"/>
    </row>
    <row r="317" spans="2:11" ht="16.5" customHeight="1" x14ac:dyDescent="0.2">
      <c r="B317" s="88">
        <v>20302</v>
      </c>
      <c r="C317" s="285" t="s">
        <v>340</v>
      </c>
      <c r="D317" s="285" t="s">
        <v>340</v>
      </c>
      <c r="E317" s="108">
        <v>2</v>
      </c>
      <c r="F317" s="89">
        <v>708257.83181879786</v>
      </c>
      <c r="G317" s="89">
        <f t="shared" si="4"/>
        <v>1416515.6636375957</v>
      </c>
      <c r="H317" s="105"/>
      <c r="K317" s="23"/>
    </row>
    <row r="318" spans="2:11" ht="16.5" customHeight="1" x14ac:dyDescent="0.2">
      <c r="B318" s="88">
        <v>20303</v>
      </c>
      <c r="C318" s="285" t="s">
        <v>341</v>
      </c>
      <c r="D318" s="285" t="s">
        <v>341</v>
      </c>
      <c r="E318" s="108">
        <v>2</v>
      </c>
      <c r="F318" s="89">
        <v>44558.020370221122</v>
      </c>
      <c r="G318" s="89">
        <f t="shared" si="4"/>
        <v>89116.040740442244</v>
      </c>
      <c r="H318" s="105"/>
      <c r="K318" s="23"/>
    </row>
    <row r="319" spans="2:11" ht="16.5" customHeight="1" x14ac:dyDescent="0.2">
      <c r="B319" s="88">
        <v>20304</v>
      </c>
      <c r="C319" s="285" t="s">
        <v>342</v>
      </c>
      <c r="D319" s="285" t="s">
        <v>342</v>
      </c>
      <c r="E319" s="108">
        <v>1</v>
      </c>
      <c r="F319" s="89">
        <v>1706048.6328564375</v>
      </c>
      <c r="G319" s="89">
        <f t="shared" si="4"/>
        <v>1706048.6328564375</v>
      </c>
      <c r="H319" s="105"/>
      <c r="K319" s="23"/>
    </row>
    <row r="320" spans="2:11" ht="16.5" customHeight="1" x14ac:dyDescent="0.2">
      <c r="B320" s="88">
        <v>20305</v>
      </c>
      <c r="C320" s="285" t="s">
        <v>343</v>
      </c>
      <c r="D320" s="285" t="s">
        <v>343</v>
      </c>
      <c r="E320" s="108">
        <v>1</v>
      </c>
      <c r="F320" s="89">
        <v>876508.61541455262</v>
      </c>
      <c r="G320" s="89">
        <f t="shared" si="4"/>
        <v>876508.61541455262</v>
      </c>
      <c r="H320" s="105"/>
      <c r="K320" s="23"/>
    </row>
    <row r="321" spans="2:11" ht="16.5" customHeight="1" x14ac:dyDescent="0.2">
      <c r="B321" s="88">
        <v>20306</v>
      </c>
      <c r="C321" s="285" t="s">
        <v>344</v>
      </c>
      <c r="D321" s="285" t="s">
        <v>344</v>
      </c>
      <c r="E321" s="108">
        <v>1</v>
      </c>
      <c r="F321" s="89">
        <v>675677.36891073256</v>
      </c>
      <c r="G321" s="89">
        <f t="shared" si="4"/>
        <v>675677.36891073256</v>
      </c>
      <c r="H321" s="105"/>
      <c r="K321" s="23"/>
    </row>
    <row r="322" spans="2:11" ht="16.5" customHeight="1" x14ac:dyDescent="0.2">
      <c r="B322" s="88">
        <v>20307</v>
      </c>
      <c r="C322" s="285" t="s">
        <v>345</v>
      </c>
      <c r="D322" s="285" t="s">
        <v>345</v>
      </c>
      <c r="E322" s="108">
        <v>1</v>
      </c>
      <c r="F322" s="89">
        <v>109568.28508619886</v>
      </c>
      <c r="G322" s="89">
        <f t="shared" si="4"/>
        <v>109568.28508619886</v>
      </c>
      <c r="H322" s="105"/>
      <c r="K322" s="23"/>
    </row>
    <row r="323" spans="2:11" ht="16.5" customHeight="1" x14ac:dyDescent="0.2">
      <c r="B323" s="88">
        <v>20308</v>
      </c>
      <c r="C323" s="285" t="s">
        <v>346</v>
      </c>
      <c r="D323" s="285" t="s">
        <v>346</v>
      </c>
      <c r="E323" s="108">
        <v>2</v>
      </c>
      <c r="F323" s="89">
        <v>1732.6026517583869</v>
      </c>
      <c r="G323" s="89">
        <f t="shared" si="4"/>
        <v>3465.2053035167737</v>
      </c>
      <c r="H323" s="105"/>
      <c r="K323" s="23"/>
    </row>
    <row r="324" spans="2:11" ht="16.5" customHeight="1" x14ac:dyDescent="0.2">
      <c r="B324" s="88">
        <v>20309</v>
      </c>
      <c r="C324" s="285" t="s">
        <v>347</v>
      </c>
      <c r="D324" s="285" t="s">
        <v>347</v>
      </c>
      <c r="E324" s="108">
        <v>5</v>
      </c>
      <c r="F324" s="89">
        <v>90396.660091741913</v>
      </c>
      <c r="G324" s="89">
        <f t="shared" si="4"/>
        <v>451983.30045870959</v>
      </c>
      <c r="H324" s="105"/>
      <c r="K324" s="23"/>
    </row>
    <row r="325" spans="2:11" ht="16.5" customHeight="1" x14ac:dyDescent="0.2">
      <c r="B325" s="88">
        <v>20310</v>
      </c>
      <c r="C325" s="285" t="s">
        <v>348</v>
      </c>
      <c r="D325" s="285" t="s">
        <v>348</v>
      </c>
      <c r="E325" s="108">
        <v>5</v>
      </c>
      <c r="F325" s="89">
        <v>44445.024545106447</v>
      </c>
      <c r="G325" s="89">
        <f t="shared" si="4"/>
        <v>222225.12272553224</v>
      </c>
      <c r="H325" s="105"/>
      <c r="K325" s="23"/>
    </row>
    <row r="326" spans="2:11" ht="16.5" customHeight="1" x14ac:dyDescent="0.2">
      <c r="B326" s="88">
        <v>20311</v>
      </c>
      <c r="C326" s="285" t="s">
        <v>349</v>
      </c>
      <c r="D326" s="285" t="s">
        <v>349</v>
      </c>
      <c r="E326" s="108">
        <v>5</v>
      </c>
      <c r="F326" s="89">
        <v>44445.024545106447</v>
      </c>
      <c r="G326" s="109">
        <f t="shared" si="4"/>
        <v>222225.12272553224</v>
      </c>
      <c r="H326" s="113" t="s">
        <v>36</v>
      </c>
      <c r="K326" s="23"/>
    </row>
    <row r="327" spans="2:11" ht="16.5" customHeight="1" x14ac:dyDescent="0.2">
      <c r="B327" s="88">
        <v>20312</v>
      </c>
      <c r="C327" s="285" t="s">
        <v>350</v>
      </c>
      <c r="D327" s="285" t="s">
        <v>350</v>
      </c>
      <c r="E327" s="108">
        <v>5</v>
      </c>
      <c r="F327" s="89">
        <v>90396.660091741913</v>
      </c>
      <c r="G327" s="89">
        <f t="shared" si="4"/>
        <v>451983.30045870959</v>
      </c>
      <c r="H327" s="105"/>
      <c r="K327" s="23"/>
    </row>
    <row r="328" spans="2:11" ht="16.5" customHeight="1" x14ac:dyDescent="0.2">
      <c r="B328" s="88">
        <v>20313</v>
      </c>
      <c r="C328" s="285" t="s">
        <v>351</v>
      </c>
      <c r="D328" s="285" t="s">
        <v>351</v>
      </c>
      <c r="E328" s="108">
        <v>3</v>
      </c>
      <c r="F328" s="89">
        <v>90396.660091741913</v>
      </c>
      <c r="G328" s="89">
        <f t="shared" si="4"/>
        <v>271189.98027522571</v>
      </c>
      <c r="H328" s="105"/>
      <c r="K328" s="23"/>
    </row>
    <row r="329" spans="2:11" ht="16.5" customHeight="1" x14ac:dyDescent="0.2">
      <c r="B329" s="88">
        <v>20314</v>
      </c>
      <c r="C329" s="285" t="s">
        <v>352</v>
      </c>
      <c r="D329" s="285" t="s">
        <v>352</v>
      </c>
      <c r="E329" s="108">
        <v>1</v>
      </c>
      <c r="F329" s="89">
        <v>90396.660091741913</v>
      </c>
      <c r="G329" s="89">
        <f t="shared" si="4"/>
        <v>90396.660091741913</v>
      </c>
      <c r="H329" s="105"/>
      <c r="K329" s="23"/>
    </row>
    <row r="330" spans="2:11" ht="16.5" customHeight="1" x14ac:dyDescent="0.2">
      <c r="B330" s="88">
        <v>20315</v>
      </c>
      <c r="C330" s="285" t="s">
        <v>353</v>
      </c>
      <c r="D330" s="285" t="s">
        <v>353</v>
      </c>
      <c r="E330" s="108">
        <v>1</v>
      </c>
      <c r="F330" s="89">
        <v>90396.660091741913</v>
      </c>
      <c r="G330" s="89">
        <f t="shared" si="4"/>
        <v>90396.660091741913</v>
      </c>
      <c r="H330" s="105"/>
      <c r="K330" s="23"/>
    </row>
    <row r="331" spans="2:11" ht="16.5" customHeight="1" x14ac:dyDescent="0.2">
      <c r="B331" s="88">
        <v>20316</v>
      </c>
      <c r="C331" s="285" t="s">
        <v>354</v>
      </c>
      <c r="D331" s="285" t="s">
        <v>354</v>
      </c>
      <c r="E331" s="108">
        <v>1</v>
      </c>
      <c r="F331" s="89">
        <v>90396.660091741913</v>
      </c>
      <c r="G331" s="89">
        <f t="shared" si="4"/>
        <v>90396.660091741913</v>
      </c>
      <c r="H331" s="105"/>
      <c r="K331" s="23"/>
    </row>
    <row r="332" spans="2:11" ht="16.5" customHeight="1" x14ac:dyDescent="0.2">
      <c r="B332" s="88">
        <v>20317</v>
      </c>
      <c r="C332" s="285" t="s">
        <v>355</v>
      </c>
      <c r="D332" s="285" t="s">
        <v>355</v>
      </c>
      <c r="E332" s="108">
        <v>3</v>
      </c>
      <c r="F332" s="89">
        <v>90396.660091741913</v>
      </c>
      <c r="G332" s="89">
        <f t="shared" si="4"/>
        <v>271189.98027522571</v>
      </c>
      <c r="H332" s="105"/>
      <c r="K332" s="23"/>
    </row>
    <row r="333" spans="2:11" ht="16.5" customHeight="1" x14ac:dyDescent="0.2">
      <c r="B333" s="88">
        <v>20318</v>
      </c>
      <c r="C333" s="285" t="s">
        <v>356</v>
      </c>
      <c r="D333" s="285" t="s">
        <v>356</v>
      </c>
      <c r="E333" s="108">
        <v>1</v>
      </c>
      <c r="F333" s="89">
        <v>606938.24196597049</v>
      </c>
      <c r="G333" s="89">
        <f t="shared" si="4"/>
        <v>606938.24196597049</v>
      </c>
      <c r="H333" s="105"/>
      <c r="K333" s="23"/>
    </row>
    <row r="334" spans="2:11" ht="16.5" customHeight="1" x14ac:dyDescent="0.2">
      <c r="B334" s="88">
        <v>20319</v>
      </c>
      <c r="C334" s="285" t="s">
        <v>357</v>
      </c>
      <c r="D334" s="285" t="s">
        <v>357</v>
      </c>
      <c r="E334" s="108">
        <v>1</v>
      </c>
      <c r="F334" s="89">
        <v>941292.8884803009</v>
      </c>
      <c r="G334" s="89">
        <f t="shared" si="4"/>
        <v>941292.8884803009</v>
      </c>
      <c r="H334" s="105"/>
      <c r="K334" s="23"/>
    </row>
    <row r="335" spans="2:11" ht="16.5" customHeight="1" x14ac:dyDescent="0.2">
      <c r="B335" s="88">
        <v>20320</v>
      </c>
      <c r="C335" s="285" t="s">
        <v>358</v>
      </c>
      <c r="D335" s="285" t="s">
        <v>358</v>
      </c>
      <c r="E335" s="108">
        <v>1</v>
      </c>
      <c r="F335" s="89">
        <v>34275.400284785479</v>
      </c>
      <c r="G335" s="89">
        <f t="shared" si="4"/>
        <v>34275.400284785479</v>
      </c>
      <c r="H335" s="105"/>
      <c r="K335" s="23"/>
    </row>
    <row r="336" spans="2:11" ht="16.5" customHeight="1" x14ac:dyDescent="0.2">
      <c r="B336" s="88">
        <v>20321</v>
      </c>
      <c r="C336" s="285" t="s">
        <v>359</v>
      </c>
      <c r="D336" s="285" t="s">
        <v>359</v>
      </c>
      <c r="E336" s="108">
        <v>1</v>
      </c>
      <c r="F336" s="89">
        <v>2226469.7380596036</v>
      </c>
      <c r="G336" s="109">
        <f t="shared" ref="G336:G399" si="5">+F336*E336</f>
        <v>2226469.7380596036</v>
      </c>
      <c r="H336" s="113" t="s">
        <v>36</v>
      </c>
      <c r="K336" s="23"/>
    </row>
    <row r="337" spans="2:11" ht="16.5" customHeight="1" x14ac:dyDescent="0.2">
      <c r="B337" s="88">
        <v>20322</v>
      </c>
      <c r="C337" s="285" t="s">
        <v>360</v>
      </c>
      <c r="D337" s="285" t="s">
        <v>360</v>
      </c>
      <c r="E337" s="108">
        <v>1</v>
      </c>
      <c r="F337" s="89">
        <v>6026.4440061161285</v>
      </c>
      <c r="G337" s="89">
        <f t="shared" si="5"/>
        <v>6026.4440061161285</v>
      </c>
      <c r="H337" s="105"/>
      <c r="K337" s="23"/>
    </row>
    <row r="338" spans="2:11" ht="16.5" customHeight="1" x14ac:dyDescent="0.2">
      <c r="B338" s="88">
        <v>20323</v>
      </c>
      <c r="C338" s="285" t="s">
        <v>361</v>
      </c>
      <c r="D338" s="285" t="s">
        <v>361</v>
      </c>
      <c r="E338" s="108">
        <v>1</v>
      </c>
      <c r="F338" s="89">
        <v>18625230.325688388</v>
      </c>
      <c r="G338" s="109">
        <f t="shared" si="5"/>
        <v>18625230.325688388</v>
      </c>
      <c r="H338" s="113" t="s">
        <v>36</v>
      </c>
      <c r="K338" s="23"/>
    </row>
    <row r="339" spans="2:11" ht="16.5" customHeight="1" x14ac:dyDescent="0.2">
      <c r="B339" s="88">
        <v>20324</v>
      </c>
      <c r="C339" s="285" t="s">
        <v>362</v>
      </c>
      <c r="D339" s="285" t="s">
        <v>362</v>
      </c>
      <c r="E339" s="108">
        <v>4</v>
      </c>
      <c r="F339" s="89">
        <v>30132.22003058064</v>
      </c>
      <c r="G339" s="89">
        <f t="shared" si="5"/>
        <v>120528.88012232256</v>
      </c>
      <c r="H339" s="105"/>
      <c r="K339" s="23"/>
    </row>
    <row r="340" spans="2:11" ht="16.5" customHeight="1" x14ac:dyDescent="0.2">
      <c r="B340" s="88">
        <v>20325</v>
      </c>
      <c r="C340" s="285" t="s">
        <v>363</v>
      </c>
      <c r="D340" s="285" t="s">
        <v>363</v>
      </c>
      <c r="E340" s="108">
        <v>4</v>
      </c>
      <c r="F340" s="89">
        <v>4708.1593797782252</v>
      </c>
      <c r="G340" s="89">
        <f t="shared" si="5"/>
        <v>18832.637519112901</v>
      </c>
      <c r="H340" s="105"/>
      <c r="K340" s="23"/>
    </row>
    <row r="341" spans="2:11" ht="16.5" customHeight="1" x14ac:dyDescent="0.2">
      <c r="B341" s="88">
        <v>20326</v>
      </c>
      <c r="C341" s="285" t="s">
        <v>364</v>
      </c>
      <c r="D341" s="285" t="s">
        <v>364</v>
      </c>
      <c r="E341" s="108">
        <v>2</v>
      </c>
      <c r="F341" s="89">
        <v>36497.6515120408</v>
      </c>
      <c r="G341" s="89">
        <f t="shared" si="5"/>
        <v>72995.303024081601</v>
      </c>
      <c r="H341" s="105"/>
      <c r="K341" s="23"/>
    </row>
    <row r="342" spans="2:11" ht="16.5" customHeight="1" x14ac:dyDescent="0.2">
      <c r="B342" s="88">
        <v>20327</v>
      </c>
      <c r="C342" s="285" t="s">
        <v>365</v>
      </c>
      <c r="D342" s="285" t="s">
        <v>365</v>
      </c>
      <c r="E342" s="108">
        <v>2</v>
      </c>
      <c r="F342" s="89">
        <v>1023478.5186137097</v>
      </c>
      <c r="G342" s="89">
        <f t="shared" si="5"/>
        <v>2046957.0372274194</v>
      </c>
      <c r="H342" s="105"/>
      <c r="K342" s="23"/>
    </row>
    <row r="343" spans="2:11" ht="16.5" customHeight="1" x14ac:dyDescent="0.2">
      <c r="B343" s="88">
        <v>20328</v>
      </c>
      <c r="C343" s="285" t="s">
        <v>366</v>
      </c>
      <c r="D343" s="285" t="s">
        <v>366</v>
      </c>
      <c r="E343" s="108">
        <v>1</v>
      </c>
      <c r="F343" s="89">
        <v>103466.51053000627</v>
      </c>
      <c r="G343" s="89">
        <f t="shared" si="5"/>
        <v>103466.51053000627</v>
      </c>
      <c r="H343" s="105"/>
      <c r="K343" s="23"/>
    </row>
    <row r="344" spans="2:11" ht="16.5" customHeight="1" x14ac:dyDescent="0.2">
      <c r="B344" s="88">
        <v>20329</v>
      </c>
      <c r="C344" s="285" t="s">
        <v>367</v>
      </c>
      <c r="D344" s="285" t="s">
        <v>367</v>
      </c>
      <c r="E344" s="108">
        <v>2</v>
      </c>
      <c r="F344" s="89">
        <v>206970.68633505079</v>
      </c>
      <c r="G344" s="89">
        <f t="shared" si="5"/>
        <v>413941.37267010158</v>
      </c>
      <c r="H344" s="105"/>
      <c r="K344" s="23"/>
    </row>
    <row r="345" spans="2:11" ht="16.5" customHeight="1" x14ac:dyDescent="0.2">
      <c r="B345" s="88">
        <v>20330</v>
      </c>
      <c r="C345" s="285" t="s">
        <v>368</v>
      </c>
      <c r="D345" s="285" t="s">
        <v>368</v>
      </c>
      <c r="E345" s="108">
        <v>2</v>
      </c>
      <c r="F345" s="89">
        <v>15066.11001529032</v>
      </c>
      <c r="G345" s="89">
        <f t="shared" si="5"/>
        <v>30132.22003058064</v>
      </c>
      <c r="H345" s="105"/>
      <c r="K345" s="23"/>
    </row>
    <row r="346" spans="2:11" ht="16.5" customHeight="1" x14ac:dyDescent="0.2">
      <c r="B346" s="88">
        <v>20331</v>
      </c>
      <c r="C346" s="285" t="s">
        <v>369</v>
      </c>
      <c r="D346" s="285" t="s">
        <v>369</v>
      </c>
      <c r="E346" s="108">
        <v>1</v>
      </c>
      <c r="F346" s="89">
        <v>45349.6875</v>
      </c>
      <c r="G346" s="89">
        <f t="shared" si="5"/>
        <v>45349.6875</v>
      </c>
      <c r="H346" s="105"/>
      <c r="K346" s="23"/>
    </row>
    <row r="347" spans="2:11" ht="16.5" customHeight="1" x14ac:dyDescent="0.2">
      <c r="B347" s="88">
        <v>20332</v>
      </c>
      <c r="C347" s="285" t="s">
        <v>370</v>
      </c>
      <c r="D347" s="285" t="s">
        <v>370</v>
      </c>
      <c r="E347" s="108">
        <v>297</v>
      </c>
      <c r="F347" s="89">
        <v>1227.6749020425475</v>
      </c>
      <c r="G347" s="89">
        <f t="shared" si="5"/>
        <v>364619.4459066366</v>
      </c>
      <c r="H347" s="105"/>
      <c r="K347" s="23"/>
    </row>
    <row r="348" spans="2:11" ht="16.5" customHeight="1" x14ac:dyDescent="0.2">
      <c r="B348" s="88">
        <v>20333</v>
      </c>
      <c r="C348" s="285" t="s">
        <v>371</v>
      </c>
      <c r="D348" s="285" t="s">
        <v>371</v>
      </c>
      <c r="E348" s="108">
        <v>11</v>
      </c>
      <c r="F348" s="89">
        <v>9763.9243697108905</v>
      </c>
      <c r="G348" s="109">
        <f t="shared" si="5"/>
        <v>107403.1680668198</v>
      </c>
      <c r="H348" s="113" t="s">
        <v>36</v>
      </c>
      <c r="K348" s="23"/>
    </row>
    <row r="349" spans="2:11" ht="16.5" customHeight="1" x14ac:dyDescent="0.2">
      <c r="B349" s="88">
        <v>20334</v>
      </c>
      <c r="C349" s="285" t="s">
        <v>372</v>
      </c>
      <c r="D349" s="285" t="s">
        <v>372</v>
      </c>
      <c r="E349" s="108">
        <v>1000</v>
      </c>
      <c r="F349" s="89">
        <v>100</v>
      </c>
      <c r="G349" s="89">
        <f t="shared" si="5"/>
        <v>100000</v>
      </c>
      <c r="H349" s="105"/>
      <c r="K349" s="23"/>
    </row>
    <row r="350" spans="2:11" ht="16.5" customHeight="1" x14ac:dyDescent="0.2">
      <c r="B350" s="88">
        <v>20335</v>
      </c>
      <c r="C350" s="285" t="s">
        <v>373</v>
      </c>
      <c r="D350" s="285" t="s">
        <v>373</v>
      </c>
      <c r="E350" s="108">
        <v>6</v>
      </c>
      <c r="F350" s="89">
        <v>2790.75</v>
      </c>
      <c r="G350" s="89">
        <f t="shared" si="5"/>
        <v>16744.5</v>
      </c>
      <c r="H350" s="105"/>
      <c r="K350" s="23"/>
    </row>
    <row r="351" spans="2:11" ht="16.5" customHeight="1" x14ac:dyDescent="0.2">
      <c r="B351" s="88">
        <v>20336</v>
      </c>
      <c r="C351" s="285" t="s">
        <v>374</v>
      </c>
      <c r="D351" s="285" t="s">
        <v>374</v>
      </c>
      <c r="E351" s="108">
        <v>1</v>
      </c>
      <c r="F351" s="89">
        <v>20597.372734430297</v>
      </c>
      <c r="G351" s="89">
        <f t="shared" si="5"/>
        <v>20597.372734430297</v>
      </c>
      <c r="H351" s="105"/>
      <c r="K351" s="23"/>
    </row>
    <row r="352" spans="2:11" ht="16.5" customHeight="1" x14ac:dyDescent="0.2">
      <c r="B352" s="88">
        <v>20337</v>
      </c>
      <c r="C352" s="285" t="s">
        <v>375</v>
      </c>
      <c r="D352" s="285" t="s">
        <v>375</v>
      </c>
      <c r="E352" s="108">
        <v>2</v>
      </c>
      <c r="F352" s="89">
        <v>20597.372734430297</v>
      </c>
      <c r="G352" s="89">
        <f t="shared" si="5"/>
        <v>41194.745468860594</v>
      </c>
      <c r="H352" s="105"/>
      <c r="K352" s="23"/>
    </row>
    <row r="353" spans="2:11" ht="16.5" customHeight="1" x14ac:dyDescent="0.2">
      <c r="B353" s="88">
        <v>20338</v>
      </c>
      <c r="C353" s="285" t="s">
        <v>376</v>
      </c>
      <c r="D353" s="285" t="s">
        <v>376</v>
      </c>
      <c r="E353" s="108">
        <v>540</v>
      </c>
      <c r="F353" s="89">
        <v>818.44993469503174</v>
      </c>
      <c r="G353" s="89">
        <f t="shared" si="5"/>
        <v>441962.96473531716</v>
      </c>
      <c r="H353" s="105"/>
      <c r="K353" s="23"/>
    </row>
    <row r="354" spans="2:11" ht="16.5" customHeight="1" x14ac:dyDescent="0.2">
      <c r="B354" s="88">
        <v>20339</v>
      </c>
      <c r="C354" s="285" t="s">
        <v>377</v>
      </c>
      <c r="D354" s="285" t="s">
        <v>377</v>
      </c>
      <c r="E354" s="108">
        <v>8</v>
      </c>
      <c r="F354" s="89">
        <v>34961.659784604279</v>
      </c>
      <c r="G354" s="89">
        <f t="shared" si="5"/>
        <v>279693.27827683423</v>
      </c>
      <c r="H354" s="105"/>
      <c r="K354" s="23"/>
    </row>
    <row r="355" spans="2:11" ht="16.5" customHeight="1" x14ac:dyDescent="0.2">
      <c r="B355" s="88">
        <v>20340</v>
      </c>
      <c r="C355" s="285" t="s">
        <v>378</v>
      </c>
      <c r="D355" s="285" t="s">
        <v>378</v>
      </c>
      <c r="E355" s="108">
        <v>873</v>
      </c>
      <c r="F355" s="89">
        <v>535.53169109518774</v>
      </c>
      <c r="G355" s="89">
        <f t="shared" si="5"/>
        <v>467519.1663260989</v>
      </c>
      <c r="H355" s="105"/>
      <c r="K355" s="23"/>
    </row>
    <row r="356" spans="2:11" ht="16.5" customHeight="1" x14ac:dyDescent="0.2">
      <c r="B356" s="88">
        <v>20341</v>
      </c>
      <c r="C356" s="285" t="s">
        <v>379</v>
      </c>
      <c r="D356" s="285" t="s">
        <v>379</v>
      </c>
      <c r="E356" s="108">
        <v>270</v>
      </c>
      <c r="F356" s="89">
        <v>453.32506002229138</v>
      </c>
      <c r="G356" s="109">
        <f t="shared" si="5"/>
        <v>122397.76620601867</v>
      </c>
      <c r="H356" s="113" t="s">
        <v>36</v>
      </c>
      <c r="K356" s="23"/>
    </row>
    <row r="357" spans="2:11" ht="16.5" customHeight="1" x14ac:dyDescent="0.2">
      <c r="B357" s="88">
        <v>20342</v>
      </c>
      <c r="C357" s="285" t="s">
        <v>380</v>
      </c>
      <c r="D357" s="285" t="s">
        <v>380</v>
      </c>
      <c r="E357" s="108">
        <v>200</v>
      </c>
      <c r="F357" s="89">
        <v>2789.6926770602549</v>
      </c>
      <c r="G357" s="89">
        <f t="shared" si="5"/>
        <v>557938.53541205102</v>
      </c>
      <c r="H357" s="105"/>
      <c r="K357" s="23"/>
    </row>
    <row r="358" spans="2:11" ht="16.5" customHeight="1" x14ac:dyDescent="0.2">
      <c r="B358" s="88">
        <v>20343</v>
      </c>
      <c r="C358" s="285" t="s">
        <v>266</v>
      </c>
      <c r="D358" s="285" t="s">
        <v>266</v>
      </c>
      <c r="E358" s="108">
        <v>5</v>
      </c>
      <c r="F358" s="89">
        <v>3373.5130327582665</v>
      </c>
      <c r="G358" s="89">
        <f t="shared" si="5"/>
        <v>16867.565163791332</v>
      </c>
      <c r="H358" s="105"/>
      <c r="K358" s="23"/>
    </row>
    <row r="359" spans="2:11" ht="16.5" customHeight="1" x14ac:dyDescent="0.2">
      <c r="B359" s="88">
        <v>20344</v>
      </c>
      <c r="C359" s="285" t="s">
        <v>267</v>
      </c>
      <c r="D359" s="285" t="s">
        <v>267</v>
      </c>
      <c r="E359" s="108">
        <v>65</v>
      </c>
      <c r="F359" s="89">
        <v>34961.659784604279</v>
      </c>
      <c r="G359" s="89">
        <f t="shared" si="5"/>
        <v>2272507.8859992782</v>
      </c>
      <c r="H359" s="105"/>
      <c r="K359" s="23"/>
    </row>
    <row r="360" spans="2:11" ht="16.5" customHeight="1" x14ac:dyDescent="0.2">
      <c r="B360" s="88">
        <v>20345</v>
      </c>
      <c r="C360" s="285" t="s">
        <v>268</v>
      </c>
      <c r="D360" s="285" t="s">
        <v>268</v>
      </c>
      <c r="E360" s="108">
        <v>213</v>
      </c>
      <c r="F360" s="89">
        <v>26439.077318728421</v>
      </c>
      <c r="G360" s="89">
        <f t="shared" si="5"/>
        <v>5631523.4688891536</v>
      </c>
      <c r="H360" s="105"/>
      <c r="K360" s="23"/>
    </row>
    <row r="361" spans="2:11" ht="16.5" customHeight="1" x14ac:dyDescent="0.2">
      <c r="B361" s="88">
        <v>20346</v>
      </c>
      <c r="C361" s="285" t="s">
        <v>269</v>
      </c>
      <c r="D361" s="285" t="s">
        <v>269</v>
      </c>
      <c r="E361" s="108">
        <v>550</v>
      </c>
      <c r="F361" s="89">
        <v>27969.586910872611</v>
      </c>
      <c r="G361" s="89">
        <f t="shared" si="5"/>
        <v>15383272.800979936</v>
      </c>
      <c r="H361" s="105"/>
      <c r="K361" s="23"/>
    </row>
    <row r="362" spans="2:11" ht="16.5" customHeight="1" x14ac:dyDescent="0.2">
      <c r="B362" s="88">
        <v>20347</v>
      </c>
      <c r="C362" s="285" t="s">
        <v>270</v>
      </c>
      <c r="D362" s="285" t="s">
        <v>270</v>
      </c>
      <c r="E362" s="108">
        <v>46</v>
      </c>
      <c r="F362" s="89">
        <v>21310.477083333335</v>
      </c>
      <c r="G362" s="89">
        <f t="shared" si="5"/>
        <v>980281.94583333342</v>
      </c>
      <c r="H362" s="105"/>
      <c r="K362" s="23"/>
    </row>
    <row r="363" spans="2:11" ht="16.5" customHeight="1" x14ac:dyDescent="0.2">
      <c r="B363" s="88">
        <v>20348</v>
      </c>
      <c r="C363" s="285" t="s">
        <v>271</v>
      </c>
      <c r="D363" s="285" t="s">
        <v>271</v>
      </c>
      <c r="E363" s="108">
        <v>3</v>
      </c>
      <c r="F363" s="89">
        <v>121185.18237082066</v>
      </c>
      <c r="G363" s="89">
        <f t="shared" si="5"/>
        <v>363555.54711246199</v>
      </c>
      <c r="H363" s="105"/>
      <c r="K363" s="23"/>
    </row>
    <row r="364" spans="2:11" ht="16.5" customHeight="1" x14ac:dyDescent="0.2">
      <c r="B364" s="88">
        <v>20349</v>
      </c>
      <c r="C364" s="285" t="s">
        <v>272</v>
      </c>
      <c r="D364" s="285" t="s">
        <v>272</v>
      </c>
      <c r="E364" s="108">
        <v>90</v>
      </c>
      <c r="F364" s="89">
        <v>13953.75</v>
      </c>
      <c r="G364" s="89">
        <f t="shared" si="5"/>
        <v>1255837.5</v>
      </c>
      <c r="H364" s="105"/>
      <c r="K364" s="23"/>
    </row>
    <row r="365" spans="2:11" ht="16.5" customHeight="1" x14ac:dyDescent="0.2">
      <c r="B365" s="88">
        <v>20350</v>
      </c>
      <c r="C365" s="285" t="s">
        <v>273</v>
      </c>
      <c r="D365" s="285" t="s">
        <v>273</v>
      </c>
      <c r="E365" s="108">
        <v>140</v>
      </c>
      <c r="F365" s="89">
        <v>26439.077318728425</v>
      </c>
      <c r="G365" s="89">
        <f t="shared" si="5"/>
        <v>3701470.8246219796</v>
      </c>
      <c r="H365" s="105"/>
      <c r="K365" s="23"/>
    </row>
    <row r="366" spans="2:11" ht="16.5" customHeight="1" x14ac:dyDescent="0.2">
      <c r="B366" s="88">
        <v>20351</v>
      </c>
      <c r="C366" s="285" t="s">
        <v>274</v>
      </c>
      <c r="D366" s="285" t="s">
        <v>274</v>
      </c>
      <c r="E366" s="108">
        <v>131</v>
      </c>
      <c r="F366" s="89">
        <v>26439.077318728425</v>
      </c>
      <c r="G366" s="89">
        <f t="shared" si="5"/>
        <v>3463519.1287534237</v>
      </c>
      <c r="H366" s="105"/>
      <c r="K366" s="23"/>
    </row>
    <row r="367" spans="2:11" ht="16.5" customHeight="1" x14ac:dyDescent="0.2">
      <c r="B367" s="88">
        <v>20352</v>
      </c>
      <c r="C367" s="285" t="s">
        <v>275</v>
      </c>
      <c r="D367" s="285" t="s">
        <v>275</v>
      </c>
      <c r="E367" s="108">
        <v>130</v>
      </c>
      <c r="F367" s="89">
        <v>26439.077318728425</v>
      </c>
      <c r="G367" s="89">
        <f t="shared" si="5"/>
        <v>3437080.0514346953</v>
      </c>
      <c r="H367" s="105"/>
      <c r="K367" s="23"/>
    </row>
    <row r="368" spans="2:11" ht="16.5" customHeight="1" x14ac:dyDescent="0.2">
      <c r="B368" s="88">
        <v>20353</v>
      </c>
      <c r="C368" s="285" t="s">
        <v>276</v>
      </c>
      <c r="D368" s="285" t="s">
        <v>276</v>
      </c>
      <c r="E368" s="108">
        <v>500</v>
      </c>
      <c r="F368" s="89">
        <v>27969.586910872611</v>
      </c>
      <c r="G368" s="89">
        <f t="shared" si="5"/>
        <v>13984793.455436306</v>
      </c>
      <c r="H368" s="105"/>
      <c r="K368" s="23"/>
    </row>
    <row r="369" spans="2:11" ht="16.5" customHeight="1" x14ac:dyDescent="0.2">
      <c r="B369" s="88">
        <v>20354</v>
      </c>
      <c r="C369" s="285" t="s">
        <v>277</v>
      </c>
      <c r="D369" s="285" t="s">
        <v>277</v>
      </c>
      <c r="E369" s="108">
        <v>500</v>
      </c>
      <c r="F369" s="89">
        <v>27969.586910872611</v>
      </c>
      <c r="G369" s="89">
        <f t="shared" si="5"/>
        <v>13984793.455436306</v>
      </c>
      <c r="H369" s="105"/>
      <c r="K369" s="23"/>
    </row>
    <row r="370" spans="2:11" ht="16.5" customHeight="1" x14ac:dyDescent="0.2">
      <c r="B370" s="88">
        <v>20355</v>
      </c>
      <c r="C370" s="285" t="s">
        <v>278</v>
      </c>
      <c r="D370" s="285" t="s">
        <v>278</v>
      </c>
      <c r="E370" s="108">
        <v>139</v>
      </c>
      <c r="F370" s="89">
        <v>26439.077318728425</v>
      </c>
      <c r="G370" s="109">
        <f t="shared" si="5"/>
        <v>3675031.7473032512</v>
      </c>
      <c r="H370" s="113" t="s">
        <v>36</v>
      </c>
      <c r="K370" s="23"/>
    </row>
    <row r="371" spans="2:11" ht="16.5" customHeight="1" x14ac:dyDescent="0.2">
      <c r="B371" s="88">
        <v>20356</v>
      </c>
      <c r="C371" s="285" t="s">
        <v>279</v>
      </c>
      <c r="D371" s="285" t="s">
        <v>279</v>
      </c>
      <c r="E371" s="108">
        <v>140</v>
      </c>
      <c r="F371" s="89">
        <v>26439.077318728425</v>
      </c>
      <c r="G371" s="89">
        <f t="shared" si="5"/>
        <v>3701470.8246219796</v>
      </c>
      <c r="H371" s="105"/>
      <c r="K371" s="23"/>
    </row>
    <row r="372" spans="2:11" ht="16.5" customHeight="1" x14ac:dyDescent="0.2">
      <c r="B372" s="88">
        <v>20357</v>
      </c>
      <c r="C372" s="285" t="s">
        <v>280</v>
      </c>
      <c r="D372" s="285" t="s">
        <v>280</v>
      </c>
      <c r="E372" s="108">
        <v>1500</v>
      </c>
      <c r="F372" s="89">
        <v>836.60356131335061</v>
      </c>
      <c r="G372" s="89">
        <f t="shared" si="5"/>
        <v>1254905.341970026</v>
      </c>
      <c r="H372" s="105"/>
      <c r="K372" s="23"/>
    </row>
    <row r="373" spans="2:11" ht="16.5" customHeight="1" x14ac:dyDescent="0.2">
      <c r="B373" s="88">
        <v>20358</v>
      </c>
      <c r="C373" s="285" t="s">
        <v>281</v>
      </c>
      <c r="D373" s="285" t="s">
        <v>281</v>
      </c>
      <c r="E373" s="108">
        <v>24</v>
      </c>
      <c r="F373" s="89">
        <v>50602.695491373997</v>
      </c>
      <c r="G373" s="89">
        <f t="shared" si="5"/>
        <v>1214464.6917929759</v>
      </c>
      <c r="H373" s="105"/>
      <c r="K373" s="23"/>
    </row>
    <row r="374" spans="2:11" ht="16.5" customHeight="1" x14ac:dyDescent="0.2">
      <c r="B374" s="88">
        <v>20359</v>
      </c>
      <c r="C374" s="285" t="s">
        <v>282</v>
      </c>
      <c r="D374" s="285" t="s">
        <v>282</v>
      </c>
      <c r="E374" s="108">
        <v>25</v>
      </c>
      <c r="F374" s="89">
        <v>27409.793391160914</v>
      </c>
      <c r="G374" s="89">
        <f t="shared" si="5"/>
        <v>685244.83477902284</v>
      </c>
      <c r="H374" s="105"/>
      <c r="K374" s="23"/>
    </row>
    <row r="375" spans="2:11" ht="16.5" customHeight="1" x14ac:dyDescent="0.2">
      <c r="B375" s="88">
        <v>20360</v>
      </c>
      <c r="C375" s="285" t="s">
        <v>283</v>
      </c>
      <c r="D375" s="285" t="s">
        <v>283</v>
      </c>
      <c r="E375" s="108">
        <v>350</v>
      </c>
      <c r="F375" s="89">
        <v>85602.893206241017</v>
      </c>
      <c r="G375" s="89">
        <f t="shared" si="5"/>
        <v>29961012.622184355</v>
      </c>
      <c r="H375" s="105"/>
      <c r="K375" s="23"/>
    </row>
    <row r="376" spans="2:11" ht="16.5" customHeight="1" x14ac:dyDescent="0.2">
      <c r="B376" s="88">
        <v>20361</v>
      </c>
      <c r="C376" s="285" t="s">
        <v>284</v>
      </c>
      <c r="D376" s="285" t="s">
        <v>284</v>
      </c>
      <c r="E376" s="108">
        <v>1</v>
      </c>
      <c r="F376" s="89">
        <v>4550</v>
      </c>
      <c r="G376" s="89">
        <f t="shared" si="5"/>
        <v>4550</v>
      </c>
      <c r="H376" s="105"/>
      <c r="K376" s="23"/>
    </row>
    <row r="377" spans="2:11" ht="16.5" customHeight="1" x14ac:dyDescent="0.2">
      <c r="B377" s="88">
        <v>20362</v>
      </c>
      <c r="C377" s="285" t="s">
        <v>285</v>
      </c>
      <c r="D377" s="285" t="s">
        <v>285</v>
      </c>
      <c r="E377" s="108">
        <v>15</v>
      </c>
      <c r="F377" s="89">
        <v>12650.673872843499</v>
      </c>
      <c r="G377" s="89">
        <f t="shared" si="5"/>
        <v>189760.10809265249</v>
      </c>
      <c r="H377" s="105"/>
      <c r="K377" s="23"/>
    </row>
    <row r="378" spans="2:11" ht="16.5" customHeight="1" x14ac:dyDescent="0.2">
      <c r="B378" s="88">
        <v>20363</v>
      </c>
      <c r="C378" s="285" t="s">
        <v>286</v>
      </c>
      <c r="D378" s="285" t="s">
        <v>286</v>
      </c>
      <c r="E378" s="108">
        <v>15</v>
      </c>
      <c r="F378" s="89">
        <v>31626.684682108749</v>
      </c>
      <c r="G378" s="109">
        <f t="shared" si="5"/>
        <v>474400.27023163124</v>
      </c>
      <c r="H378" s="113" t="s">
        <v>36</v>
      </c>
      <c r="K378" s="23"/>
    </row>
    <row r="379" spans="2:11" ht="16.5" customHeight="1" x14ac:dyDescent="0.2">
      <c r="B379" s="88">
        <v>20364</v>
      </c>
      <c r="C379" s="285" t="s">
        <v>287</v>
      </c>
      <c r="D379" s="285" t="s">
        <v>287</v>
      </c>
      <c r="E379" s="108">
        <v>10</v>
      </c>
      <c r="F379" s="89">
        <v>14759.119518317417</v>
      </c>
      <c r="G379" s="89">
        <f t="shared" si="5"/>
        <v>147591.19518317416</v>
      </c>
      <c r="H379" s="105"/>
      <c r="K379" s="23"/>
    </row>
    <row r="380" spans="2:11" ht="16.5" customHeight="1" x14ac:dyDescent="0.2">
      <c r="B380" s="88">
        <v>20365</v>
      </c>
      <c r="C380" s="285" t="s">
        <v>288</v>
      </c>
      <c r="D380" s="285" t="s">
        <v>288</v>
      </c>
      <c r="E380" s="108">
        <v>10</v>
      </c>
      <c r="F380" s="89">
        <v>10507.05885117698</v>
      </c>
      <c r="G380" s="89">
        <f t="shared" si="5"/>
        <v>105070.58851176981</v>
      </c>
      <c r="H380" s="105"/>
      <c r="K380" s="23"/>
    </row>
    <row r="381" spans="2:11" ht="16.5" customHeight="1" x14ac:dyDescent="0.2">
      <c r="B381" s="88">
        <v>20366</v>
      </c>
      <c r="C381" s="285" t="s">
        <v>289</v>
      </c>
      <c r="D381" s="285" t="s">
        <v>289</v>
      </c>
      <c r="E381" s="108">
        <v>6</v>
      </c>
      <c r="F381" s="89">
        <v>21084.456454739164</v>
      </c>
      <c r="G381" s="89">
        <f t="shared" si="5"/>
        <v>126506.73872843498</v>
      </c>
      <c r="H381" s="105"/>
      <c r="K381" s="23"/>
    </row>
    <row r="382" spans="2:11" ht="16.5" customHeight="1" x14ac:dyDescent="0.2">
      <c r="B382" s="88">
        <v>20367</v>
      </c>
      <c r="C382" s="285" t="s">
        <v>290</v>
      </c>
      <c r="D382" s="285" t="s">
        <v>290</v>
      </c>
      <c r="E382" s="108">
        <v>6</v>
      </c>
      <c r="F382" s="89">
        <v>102306.24183687897</v>
      </c>
      <c r="G382" s="89">
        <f t="shared" si="5"/>
        <v>613837.45102127385</v>
      </c>
      <c r="H382" s="105"/>
      <c r="K382" s="23"/>
    </row>
    <row r="383" spans="2:11" ht="16.5" customHeight="1" x14ac:dyDescent="0.2">
      <c r="B383" s="88">
        <v>20368</v>
      </c>
      <c r="C383" s="285" t="s">
        <v>291</v>
      </c>
      <c r="D383" s="285" t="s">
        <v>291</v>
      </c>
      <c r="E383" s="108">
        <v>3</v>
      </c>
      <c r="F383" s="89">
        <v>88554.717109904494</v>
      </c>
      <c r="G383" s="89">
        <f t="shared" si="5"/>
        <v>265664.15132971347</v>
      </c>
      <c r="H383" s="105"/>
      <c r="K383" s="23"/>
    </row>
    <row r="384" spans="2:11" ht="16.5" customHeight="1" x14ac:dyDescent="0.2">
      <c r="B384" s="88">
        <v>20369</v>
      </c>
      <c r="C384" s="285" t="s">
        <v>292</v>
      </c>
      <c r="D384" s="285" t="s">
        <v>292</v>
      </c>
      <c r="E384" s="108">
        <v>10</v>
      </c>
      <c r="F384" s="89">
        <v>30361.617294824398</v>
      </c>
      <c r="G384" s="89">
        <f t="shared" si="5"/>
        <v>303616.17294824397</v>
      </c>
      <c r="H384" s="105"/>
      <c r="K384" s="23"/>
    </row>
    <row r="385" spans="2:11" ht="16.5" customHeight="1" x14ac:dyDescent="0.2">
      <c r="B385" s="88">
        <v>20370</v>
      </c>
      <c r="C385" s="285" t="s">
        <v>293</v>
      </c>
      <c r="D385" s="285" t="s">
        <v>293</v>
      </c>
      <c r="E385" s="108">
        <v>15</v>
      </c>
      <c r="F385" s="89">
        <v>37952.021618530496</v>
      </c>
      <c r="G385" s="89">
        <f t="shared" si="5"/>
        <v>569280.32427795744</v>
      </c>
      <c r="H385" s="105"/>
      <c r="K385" s="23"/>
    </row>
    <row r="386" spans="2:11" ht="16.5" customHeight="1" x14ac:dyDescent="0.2">
      <c r="B386" s="88">
        <v>20371</v>
      </c>
      <c r="C386" s="285" t="s">
        <v>294</v>
      </c>
      <c r="D386" s="285" t="s">
        <v>294</v>
      </c>
      <c r="E386" s="108">
        <v>3</v>
      </c>
      <c r="F386" s="89">
        <v>14168.754737584719</v>
      </c>
      <c r="G386" s="89">
        <f t="shared" si="5"/>
        <v>42506.264212754155</v>
      </c>
      <c r="H386" s="105"/>
      <c r="K386" s="23"/>
    </row>
    <row r="387" spans="2:11" ht="16.5" customHeight="1" x14ac:dyDescent="0.2">
      <c r="B387" s="88">
        <v>20372</v>
      </c>
      <c r="C387" s="285" t="s">
        <v>295</v>
      </c>
      <c r="D387" s="285" t="s">
        <v>295</v>
      </c>
      <c r="E387" s="108">
        <v>15</v>
      </c>
      <c r="F387" s="89">
        <v>13704.896695580457</v>
      </c>
      <c r="G387" s="89">
        <f t="shared" si="5"/>
        <v>205573.45043370686</v>
      </c>
      <c r="H387" s="105"/>
      <c r="K387" s="23"/>
    </row>
    <row r="388" spans="2:11" ht="16.5" customHeight="1" x14ac:dyDescent="0.2">
      <c r="B388" s="88">
        <v>20373</v>
      </c>
      <c r="C388" s="285" t="s">
        <v>296</v>
      </c>
      <c r="D388" s="285" t="s">
        <v>296</v>
      </c>
      <c r="E388" s="108">
        <v>5</v>
      </c>
      <c r="F388" s="89">
        <v>46385.804200426166</v>
      </c>
      <c r="G388" s="89">
        <f t="shared" si="5"/>
        <v>231929.02100213082</v>
      </c>
      <c r="H388" s="105"/>
      <c r="K388" s="23"/>
    </row>
    <row r="389" spans="2:11" ht="16.5" customHeight="1" x14ac:dyDescent="0.2">
      <c r="B389" s="88">
        <v>20374</v>
      </c>
      <c r="C389" s="285" t="s">
        <v>297</v>
      </c>
      <c r="D389" s="285" t="s">
        <v>297</v>
      </c>
      <c r="E389" s="108">
        <v>288</v>
      </c>
      <c r="F389" s="89">
        <v>26439.077318728421</v>
      </c>
      <c r="G389" s="89">
        <f t="shared" si="5"/>
        <v>7614454.2677937858</v>
      </c>
      <c r="H389" s="105"/>
      <c r="K389" s="23"/>
    </row>
    <row r="390" spans="2:11" ht="16.5" customHeight="1" x14ac:dyDescent="0.2">
      <c r="B390" s="88">
        <v>20375</v>
      </c>
      <c r="C390" s="285" t="s">
        <v>298</v>
      </c>
      <c r="D390" s="285" t="s">
        <v>298</v>
      </c>
      <c r="E390" s="108">
        <v>183</v>
      </c>
      <c r="F390" s="89">
        <v>26439.077318728421</v>
      </c>
      <c r="G390" s="89">
        <f t="shared" si="5"/>
        <v>4838351.1493273014</v>
      </c>
      <c r="H390" s="105"/>
      <c r="K390" s="23"/>
    </row>
    <row r="391" spans="2:11" ht="16.5" customHeight="1" x14ac:dyDescent="0.2">
      <c r="B391" s="88">
        <v>20376</v>
      </c>
      <c r="C391" s="285" t="s">
        <v>299</v>
      </c>
      <c r="D391" s="285" t="s">
        <v>299</v>
      </c>
      <c r="E391" s="108">
        <v>541</v>
      </c>
      <c r="F391" s="89">
        <v>27969.586910872611</v>
      </c>
      <c r="G391" s="89">
        <f t="shared" si="5"/>
        <v>15131546.518782083</v>
      </c>
      <c r="H391" s="105"/>
      <c r="K391" s="23"/>
    </row>
    <row r="392" spans="2:11" ht="16.5" customHeight="1" x14ac:dyDescent="0.2">
      <c r="B392" s="88">
        <v>20377</v>
      </c>
      <c r="C392" s="285" t="s">
        <v>300</v>
      </c>
      <c r="D392" s="285" t="s">
        <v>300</v>
      </c>
      <c r="E392" s="108">
        <v>973</v>
      </c>
      <c r="F392" s="89">
        <v>2046.1248367375792</v>
      </c>
      <c r="G392" s="109">
        <f t="shared" si="5"/>
        <v>1990879.4661456647</v>
      </c>
      <c r="H392" s="113" t="s">
        <v>36</v>
      </c>
      <c r="K392" s="23"/>
    </row>
    <row r="393" spans="2:11" ht="16.5" customHeight="1" x14ac:dyDescent="0.2">
      <c r="B393" s="88">
        <v>20378</v>
      </c>
      <c r="C393" s="285" t="s">
        <v>301</v>
      </c>
      <c r="D393" s="285" t="s">
        <v>301</v>
      </c>
      <c r="E393" s="108">
        <v>58</v>
      </c>
      <c r="F393" s="89">
        <v>13948.463385301271</v>
      </c>
      <c r="G393" s="89">
        <f t="shared" si="5"/>
        <v>809010.87634747371</v>
      </c>
      <c r="H393" s="105"/>
      <c r="K393" s="23"/>
    </row>
    <row r="394" spans="2:11" ht="16.5" customHeight="1" x14ac:dyDescent="0.2">
      <c r="B394" s="88">
        <v>20379</v>
      </c>
      <c r="C394" s="285" t="s">
        <v>302</v>
      </c>
      <c r="D394" s="285" t="s">
        <v>302</v>
      </c>
      <c r="E394" s="108">
        <v>58</v>
      </c>
      <c r="F394" s="89">
        <v>16477.898187544237</v>
      </c>
      <c r="G394" s="89">
        <f t="shared" si="5"/>
        <v>955718.09487756575</v>
      </c>
      <c r="H394" s="105"/>
      <c r="K394" s="23"/>
    </row>
    <row r="395" spans="2:11" ht="16.5" customHeight="1" x14ac:dyDescent="0.2">
      <c r="B395" s="88">
        <v>20380</v>
      </c>
      <c r="C395" s="285" t="s">
        <v>303</v>
      </c>
      <c r="D395" s="285" t="s">
        <v>303</v>
      </c>
      <c r="E395" s="108">
        <f>15968/50</f>
        <v>319.36</v>
      </c>
      <c r="F395" s="89">
        <v>1227.6749020425475</v>
      </c>
      <c r="G395" s="89">
        <f t="shared" si="5"/>
        <v>392070.25671630801</v>
      </c>
      <c r="H395" s="105"/>
      <c r="K395" s="23"/>
    </row>
    <row r="396" spans="2:11" ht="16.5" customHeight="1" x14ac:dyDescent="0.2">
      <c r="B396" s="88">
        <v>20381</v>
      </c>
      <c r="C396" s="285" t="s">
        <v>304</v>
      </c>
      <c r="D396" s="285" t="s">
        <v>304</v>
      </c>
      <c r="E396" s="108">
        <v>502</v>
      </c>
      <c r="F396" s="89">
        <v>17714.071710219319</v>
      </c>
      <c r="G396" s="89">
        <f t="shared" si="5"/>
        <v>8892463.9985300992</v>
      </c>
      <c r="H396" s="105"/>
      <c r="K396" s="23"/>
    </row>
    <row r="397" spans="2:11" ht="16.5" customHeight="1" x14ac:dyDescent="0.2">
      <c r="B397" s="88">
        <v>20382</v>
      </c>
      <c r="C397" s="285" t="s">
        <v>305</v>
      </c>
      <c r="D397" s="285" t="s">
        <v>305</v>
      </c>
      <c r="E397" s="108">
        <v>329</v>
      </c>
      <c r="F397" s="89">
        <v>4550</v>
      </c>
      <c r="G397" s="89">
        <f t="shared" si="5"/>
        <v>1496950</v>
      </c>
      <c r="H397" s="105"/>
      <c r="K397" s="23"/>
    </row>
    <row r="398" spans="2:11" ht="16.5" customHeight="1" x14ac:dyDescent="0.2">
      <c r="B398" s="88">
        <v>20383</v>
      </c>
      <c r="C398" s="285" t="s">
        <v>306</v>
      </c>
      <c r="D398" s="285" t="s">
        <v>306</v>
      </c>
      <c r="E398" s="108">
        <v>621</v>
      </c>
      <c r="F398" s="89">
        <v>4550</v>
      </c>
      <c r="G398" s="89">
        <f t="shared" si="5"/>
        <v>2825550</v>
      </c>
      <c r="H398" s="105"/>
      <c r="K398" s="23"/>
    </row>
    <row r="399" spans="2:11" ht="16.5" customHeight="1" x14ac:dyDescent="0.2">
      <c r="B399" s="88">
        <v>20384</v>
      </c>
      <c r="C399" s="285" t="s">
        <v>307</v>
      </c>
      <c r="D399" s="285" t="s">
        <v>307</v>
      </c>
      <c r="E399" s="108">
        <v>576</v>
      </c>
      <c r="F399" s="89">
        <v>4550</v>
      </c>
      <c r="G399" s="89">
        <f t="shared" si="5"/>
        <v>2620800</v>
      </c>
      <c r="H399" s="105"/>
      <c r="K399" s="23"/>
    </row>
    <row r="400" spans="2:11" ht="16.5" customHeight="1" x14ac:dyDescent="0.2">
      <c r="B400" s="88">
        <v>20385</v>
      </c>
      <c r="C400" s="285" t="s">
        <v>308</v>
      </c>
      <c r="D400" s="285" t="s">
        <v>308</v>
      </c>
      <c r="E400" s="108">
        <v>844</v>
      </c>
      <c r="F400" s="89">
        <v>3777.3285841495995</v>
      </c>
      <c r="G400" s="109">
        <f t="shared" ref="G400:G463" si="6">+F400*E400</f>
        <v>3188065.3250222621</v>
      </c>
      <c r="H400" s="113" t="s">
        <v>36</v>
      </c>
      <c r="K400" s="23"/>
    </row>
    <row r="401" spans="2:11" ht="16.5" customHeight="1" x14ac:dyDescent="0.2">
      <c r="B401" s="88">
        <v>20386</v>
      </c>
      <c r="C401" s="285" t="s">
        <v>309</v>
      </c>
      <c r="D401" s="285" t="s">
        <v>309</v>
      </c>
      <c r="E401" s="108">
        <v>700</v>
      </c>
      <c r="F401" s="89">
        <v>17714.071710219319</v>
      </c>
      <c r="G401" s="89">
        <f t="shared" si="6"/>
        <v>12399850.197153524</v>
      </c>
      <c r="H401" s="105"/>
      <c r="K401" s="23"/>
    </row>
    <row r="402" spans="2:11" ht="16.5" customHeight="1" x14ac:dyDescent="0.2">
      <c r="B402" s="88">
        <v>20387</v>
      </c>
      <c r="C402" s="285" t="s">
        <v>309</v>
      </c>
      <c r="D402" s="285" t="s">
        <v>309</v>
      </c>
      <c r="E402" s="108">
        <v>537</v>
      </c>
      <c r="F402" s="89">
        <v>4550</v>
      </c>
      <c r="G402" s="89">
        <f t="shared" si="6"/>
        <v>2443350</v>
      </c>
      <c r="H402" s="105"/>
      <c r="K402" s="23"/>
    </row>
    <row r="403" spans="2:11" ht="16.5" customHeight="1" x14ac:dyDescent="0.2">
      <c r="B403" s="88">
        <v>20388</v>
      </c>
      <c r="C403" s="285" t="s">
        <v>310</v>
      </c>
      <c r="D403" s="285" t="s">
        <v>310</v>
      </c>
      <c r="E403" s="108">
        <v>241</v>
      </c>
      <c r="F403" s="89">
        <v>4550</v>
      </c>
      <c r="G403" s="89">
        <f t="shared" si="6"/>
        <v>1096550</v>
      </c>
      <c r="H403" s="105"/>
      <c r="K403" s="23"/>
    </row>
    <row r="404" spans="2:11" ht="16.5" customHeight="1" x14ac:dyDescent="0.2">
      <c r="B404" s="88">
        <v>20389</v>
      </c>
      <c r="C404" s="285" t="s">
        <v>311</v>
      </c>
      <c r="D404" s="285" t="s">
        <v>311</v>
      </c>
      <c r="E404" s="108">
        <v>78</v>
      </c>
      <c r="F404" s="89">
        <v>34961.659784604279</v>
      </c>
      <c r="G404" s="89">
        <f t="shared" si="6"/>
        <v>2727009.4631991335</v>
      </c>
      <c r="H404" s="105"/>
      <c r="K404" s="23"/>
    </row>
    <row r="405" spans="2:11" ht="16.5" customHeight="1" x14ac:dyDescent="0.2">
      <c r="B405" s="88">
        <v>20390</v>
      </c>
      <c r="C405" s="285" t="s">
        <v>312</v>
      </c>
      <c r="D405" s="285" t="s">
        <v>312</v>
      </c>
      <c r="E405" s="108">
        <v>5</v>
      </c>
      <c r="F405" s="89">
        <v>4825.6055996983141</v>
      </c>
      <c r="G405" s="89">
        <f t="shared" si="6"/>
        <v>24128.027998491569</v>
      </c>
      <c r="H405" s="105"/>
      <c r="K405" s="23"/>
    </row>
    <row r="406" spans="2:11" ht="16.5" customHeight="1" x14ac:dyDescent="0.2">
      <c r="B406" s="88">
        <v>20391</v>
      </c>
      <c r="C406" s="285" t="s">
        <v>313</v>
      </c>
      <c r="D406" s="285" t="s">
        <v>313</v>
      </c>
      <c r="E406" s="108">
        <v>2</v>
      </c>
      <c r="F406" s="89">
        <v>24186.5</v>
      </c>
      <c r="G406" s="89">
        <f t="shared" si="6"/>
        <v>48373</v>
      </c>
      <c r="H406" s="105"/>
      <c r="K406" s="23"/>
    </row>
    <row r="407" spans="2:11" ht="16.5" customHeight="1" x14ac:dyDescent="0.2">
      <c r="B407" s="88">
        <v>20392</v>
      </c>
      <c r="C407" s="285" t="s">
        <v>314</v>
      </c>
      <c r="D407" s="285" t="s">
        <v>314</v>
      </c>
      <c r="E407" s="108">
        <v>118</v>
      </c>
      <c r="F407" s="89">
        <v>34961.659784604279</v>
      </c>
      <c r="G407" s="89">
        <f t="shared" si="6"/>
        <v>4125475.8545833048</v>
      </c>
      <c r="H407" s="105"/>
      <c r="K407" s="23"/>
    </row>
    <row r="408" spans="2:11" ht="16.5" customHeight="1" x14ac:dyDescent="0.2">
      <c r="B408" s="88">
        <v>20393</v>
      </c>
      <c r="C408" s="285" t="s">
        <v>315</v>
      </c>
      <c r="D408" s="285" t="s">
        <v>315</v>
      </c>
      <c r="E408" s="108">
        <v>111</v>
      </c>
      <c r="F408" s="89">
        <v>34961.659784604279</v>
      </c>
      <c r="G408" s="89">
        <f t="shared" si="6"/>
        <v>3880744.236091075</v>
      </c>
      <c r="H408" s="105"/>
      <c r="K408" s="23"/>
    </row>
    <row r="409" spans="2:11" ht="16.5" customHeight="1" x14ac:dyDescent="0.2">
      <c r="B409" s="88">
        <v>20394</v>
      </c>
      <c r="C409" s="285" t="s">
        <v>316</v>
      </c>
      <c r="D409" s="285" t="s">
        <v>316</v>
      </c>
      <c r="E409" s="108">
        <v>95</v>
      </c>
      <c r="F409" s="89">
        <v>11949.800233644859</v>
      </c>
      <c r="G409" s="89">
        <f t="shared" si="6"/>
        <v>1135231.0221962617</v>
      </c>
      <c r="H409" s="105"/>
      <c r="K409" s="23"/>
    </row>
    <row r="410" spans="2:11" ht="16.5" customHeight="1" x14ac:dyDescent="0.2">
      <c r="B410" s="88">
        <v>20395</v>
      </c>
      <c r="C410" s="285" t="s">
        <v>317</v>
      </c>
      <c r="D410" s="285" t="s">
        <v>317</v>
      </c>
      <c r="E410" s="108">
        <v>3</v>
      </c>
      <c r="F410" s="89">
        <v>105815.6531239723</v>
      </c>
      <c r="G410" s="89">
        <f t="shared" si="6"/>
        <v>317446.95937191689</v>
      </c>
      <c r="H410" s="105"/>
      <c r="K410" s="23"/>
    </row>
    <row r="411" spans="2:11" ht="16.5" customHeight="1" x14ac:dyDescent="0.2">
      <c r="B411" s="88">
        <v>20396</v>
      </c>
      <c r="C411" s="285" t="s">
        <v>318</v>
      </c>
      <c r="D411" s="285" t="s">
        <v>318</v>
      </c>
      <c r="E411" s="108">
        <v>57</v>
      </c>
      <c r="F411" s="89">
        <v>8721.09375</v>
      </c>
      <c r="G411" s="89">
        <f t="shared" si="6"/>
        <v>497102.34375</v>
      </c>
      <c r="H411" s="105"/>
      <c r="K411" s="23"/>
    </row>
    <row r="412" spans="2:11" ht="16.5" customHeight="1" x14ac:dyDescent="0.2">
      <c r="B412" s="88">
        <v>20397</v>
      </c>
      <c r="C412" s="285" t="s">
        <v>319</v>
      </c>
      <c r="D412" s="285" t="s">
        <v>319</v>
      </c>
      <c r="E412" s="108">
        <v>1</v>
      </c>
      <c r="F412" s="89">
        <v>34961.659784604279</v>
      </c>
      <c r="G412" s="89">
        <f t="shared" si="6"/>
        <v>34961.659784604279</v>
      </c>
      <c r="H412" s="105"/>
      <c r="K412" s="23"/>
    </row>
    <row r="413" spans="2:11" ht="16.5" customHeight="1" x14ac:dyDescent="0.2">
      <c r="B413" s="88">
        <v>20398</v>
      </c>
      <c r="C413" s="285" t="s">
        <v>320</v>
      </c>
      <c r="D413" s="285" t="s">
        <v>320</v>
      </c>
      <c r="E413" s="108">
        <v>1</v>
      </c>
      <c r="F413" s="89">
        <v>34961.659784604279</v>
      </c>
      <c r="G413" s="89">
        <f t="shared" si="6"/>
        <v>34961.659784604279</v>
      </c>
      <c r="H413" s="105"/>
      <c r="K413" s="23"/>
    </row>
    <row r="414" spans="2:11" ht="16.5" customHeight="1" x14ac:dyDescent="0.2">
      <c r="B414" s="88">
        <v>20399</v>
      </c>
      <c r="C414" s="285" t="s">
        <v>321</v>
      </c>
      <c r="D414" s="285" t="s">
        <v>321</v>
      </c>
      <c r="E414" s="108">
        <v>1</v>
      </c>
      <c r="F414" s="89">
        <v>34961.659784604279</v>
      </c>
      <c r="G414" s="109">
        <f t="shared" si="6"/>
        <v>34961.659784604279</v>
      </c>
      <c r="H414" s="113" t="s">
        <v>36</v>
      </c>
      <c r="K414" s="23"/>
    </row>
    <row r="415" spans="2:11" ht="16.5" customHeight="1" x14ac:dyDescent="0.2">
      <c r="B415" s="88">
        <v>20400</v>
      </c>
      <c r="C415" s="285" t="s">
        <v>322</v>
      </c>
      <c r="D415" s="285" t="s">
        <v>322</v>
      </c>
      <c r="E415" s="108">
        <v>1</v>
      </c>
      <c r="F415" s="89">
        <v>34961.659784604279</v>
      </c>
      <c r="G415" s="89">
        <f t="shared" si="6"/>
        <v>34961.659784604279</v>
      </c>
      <c r="H415" s="105"/>
      <c r="K415" s="23"/>
    </row>
    <row r="416" spans="2:11" ht="16.5" customHeight="1" x14ac:dyDescent="0.2">
      <c r="B416" s="88">
        <v>20401</v>
      </c>
      <c r="C416" s="285" t="s">
        <v>323</v>
      </c>
      <c r="D416" s="285" t="s">
        <v>323</v>
      </c>
      <c r="E416" s="108">
        <v>1</v>
      </c>
      <c r="F416" s="89">
        <v>34961.659784604279</v>
      </c>
      <c r="G416" s="89">
        <f t="shared" si="6"/>
        <v>34961.659784604279</v>
      </c>
      <c r="H416" s="105"/>
      <c r="K416" s="23"/>
    </row>
    <row r="417" spans="2:11" ht="16.5" customHeight="1" x14ac:dyDescent="0.2">
      <c r="B417" s="88">
        <v>20402</v>
      </c>
      <c r="C417" s="285" t="s">
        <v>324</v>
      </c>
      <c r="D417" s="285" t="s">
        <v>324</v>
      </c>
      <c r="E417" s="108">
        <v>1</v>
      </c>
      <c r="F417" s="89">
        <v>34961.659784604279</v>
      </c>
      <c r="G417" s="89">
        <f t="shared" si="6"/>
        <v>34961.659784604279</v>
      </c>
      <c r="H417" s="105"/>
      <c r="K417" s="23"/>
    </row>
    <row r="418" spans="2:11" ht="16.5" customHeight="1" x14ac:dyDescent="0.2">
      <c r="B418" s="88">
        <v>20403</v>
      </c>
      <c r="C418" s="285" t="s">
        <v>325</v>
      </c>
      <c r="D418" s="285" t="s">
        <v>325</v>
      </c>
      <c r="E418" s="108">
        <v>2</v>
      </c>
      <c r="F418" s="89">
        <v>34961.659784604279</v>
      </c>
      <c r="G418" s="89">
        <f t="shared" si="6"/>
        <v>69923.319569208557</v>
      </c>
      <c r="H418" s="105"/>
      <c r="K418" s="23"/>
    </row>
    <row r="419" spans="2:11" ht="16.5" customHeight="1" x14ac:dyDescent="0.2">
      <c r="B419" s="88">
        <v>20404</v>
      </c>
      <c r="C419" s="285" t="s">
        <v>326</v>
      </c>
      <c r="D419" s="285" t="s">
        <v>326</v>
      </c>
      <c r="E419" s="108">
        <v>2</v>
      </c>
      <c r="F419" s="89">
        <v>34961.659784604279</v>
      </c>
      <c r="G419" s="89">
        <f t="shared" si="6"/>
        <v>69923.319569208557</v>
      </c>
      <c r="H419" s="105"/>
      <c r="K419" s="23"/>
    </row>
    <row r="420" spans="2:11" ht="16.5" customHeight="1" x14ac:dyDescent="0.2">
      <c r="B420" s="88">
        <v>20405</v>
      </c>
      <c r="C420" s="285" t="s">
        <v>327</v>
      </c>
      <c r="D420" s="285" t="s">
        <v>327</v>
      </c>
      <c r="E420" s="108">
        <v>1</v>
      </c>
      <c r="F420" s="89">
        <v>34961.659784604279</v>
      </c>
      <c r="G420" s="89">
        <f t="shared" si="6"/>
        <v>34961.659784604279</v>
      </c>
      <c r="H420" s="105"/>
      <c r="K420" s="23"/>
    </row>
    <row r="421" spans="2:11" ht="16.5" customHeight="1" x14ac:dyDescent="0.2">
      <c r="B421" s="88">
        <v>20406</v>
      </c>
      <c r="C421" s="285" t="s">
        <v>328</v>
      </c>
      <c r="D421" s="285" t="s">
        <v>328</v>
      </c>
      <c r="E421" s="108">
        <v>1</v>
      </c>
      <c r="F421" s="89">
        <v>34961.659784604279</v>
      </c>
      <c r="G421" s="89">
        <f t="shared" si="6"/>
        <v>34961.659784604279</v>
      </c>
      <c r="H421" s="105"/>
      <c r="K421" s="23"/>
    </row>
    <row r="422" spans="2:11" ht="16.5" customHeight="1" x14ac:dyDescent="0.2">
      <c r="B422" s="88">
        <v>20407</v>
      </c>
      <c r="C422" s="285" t="s">
        <v>329</v>
      </c>
      <c r="D422" s="285" t="s">
        <v>329</v>
      </c>
      <c r="E422" s="108">
        <v>1</v>
      </c>
      <c r="F422" s="89">
        <v>34961.659784604279</v>
      </c>
      <c r="G422" s="109">
        <f t="shared" si="6"/>
        <v>34961.659784604279</v>
      </c>
      <c r="H422" s="113" t="s">
        <v>36</v>
      </c>
      <c r="K422" s="23"/>
    </row>
    <row r="423" spans="2:11" ht="16.5" customHeight="1" x14ac:dyDescent="0.2">
      <c r="B423" s="88">
        <v>20408</v>
      </c>
      <c r="C423" s="285" t="s">
        <v>330</v>
      </c>
      <c r="D423" s="285" t="s">
        <v>330</v>
      </c>
      <c r="E423" s="108">
        <v>1</v>
      </c>
      <c r="F423" s="89">
        <v>34961.659784604279</v>
      </c>
      <c r="G423" s="89">
        <f t="shared" si="6"/>
        <v>34961.659784604279</v>
      </c>
      <c r="H423" s="105"/>
      <c r="K423" s="23"/>
    </row>
    <row r="424" spans="2:11" ht="16.5" customHeight="1" x14ac:dyDescent="0.2">
      <c r="B424" s="88">
        <v>20409</v>
      </c>
      <c r="C424" s="285" t="s">
        <v>330</v>
      </c>
      <c r="D424" s="285" t="s">
        <v>330</v>
      </c>
      <c r="E424" s="108">
        <v>1</v>
      </c>
      <c r="F424" s="89">
        <v>34961.659784604279</v>
      </c>
      <c r="G424" s="89">
        <f t="shared" si="6"/>
        <v>34961.659784604279</v>
      </c>
      <c r="H424" s="105"/>
      <c r="K424" s="23"/>
    </row>
    <row r="425" spans="2:11" ht="16.5" customHeight="1" x14ac:dyDescent="0.2">
      <c r="B425" s="88">
        <v>20410</v>
      </c>
      <c r="C425" s="285" t="s">
        <v>331</v>
      </c>
      <c r="D425" s="285" t="s">
        <v>331</v>
      </c>
      <c r="E425" s="108">
        <v>1</v>
      </c>
      <c r="F425" s="89">
        <v>34961.659784604279</v>
      </c>
      <c r="G425" s="89">
        <f t="shared" si="6"/>
        <v>34961.659784604279</v>
      </c>
      <c r="H425" s="105"/>
      <c r="K425" s="23"/>
    </row>
    <row r="426" spans="2:11" ht="16.5" customHeight="1" x14ac:dyDescent="0.2">
      <c r="B426" s="88">
        <v>20411</v>
      </c>
      <c r="C426" s="285" t="s">
        <v>332</v>
      </c>
      <c r="D426" s="285" t="s">
        <v>332</v>
      </c>
      <c r="E426" s="108">
        <v>1</v>
      </c>
      <c r="F426" s="89">
        <v>34961.659784604279</v>
      </c>
      <c r="G426" s="89">
        <f t="shared" si="6"/>
        <v>34961.659784604279</v>
      </c>
      <c r="H426" s="105"/>
      <c r="K426" s="23"/>
    </row>
    <row r="427" spans="2:11" ht="16.5" customHeight="1" x14ac:dyDescent="0.2">
      <c r="B427" s="88">
        <v>20412</v>
      </c>
      <c r="C427" s="285" t="s">
        <v>333</v>
      </c>
      <c r="D427" s="285" t="s">
        <v>333</v>
      </c>
      <c r="E427" s="108">
        <v>1</v>
      </c>
      <c r="F427" s="89">
        <v>34961.659784604279</v>
      </c>
      <c r="G427" s="89">
        <f t="shared" si="6"/>
        <v>34961.659784604279</v>
      </c>
      <c r="H427" s="105"/>
      <c r="K427" s="23"/>
    </row>
    <row r="428" spans="2:11" ht="16.5" customHeight="1" x14ac:dyDescent="0.2">
      <c r="B428" s="88">
        <v>20413</v>
      </c>
      <c r="C428" s="285" t="s">
        <v>334</v>
      </c>
      <c r="D428" s="285" t="s">
        <v>334</v>
      </c>
      <c r="E428" s="108">
        <v>1</v>
      </c>
      <c r="F428" s="89">
        <v>34961.659784604279</v>
      </c>
      <c r="G428" s="89">
        <f t="shared" si="6"/>
        <v>34961.659784604279</v>
      </c>
      <c r="H428" s="105"/>
      <c r="K428" s="23"/>
    </row>
    <row r="429" spans="2:11" ht="16.5" customHeight="1" x14ac:dyDescent="0.2">
      <c r="B429" s="88">
        <v>20414</v>
      </c>
      <c r="C429" s="285" t="s">
        <v>335</v>
      </c>
      <c r="D429" s="285" t="s">
        <v>335</v>
      </c>
      <c r="E429" s="108">
        <v>1</v>
      </c>
      <c r="F429" s="89">
        <v>34961.659784604279</v>
      </c>
      <c r="G429" s="89">
        <f t="shared" si="6"/>
        <v>34961.659784604279</v>
      </c>
      <c r="H429" s="105"/>
      <c r="K429" s="23"/>
    </row>
    <row r="430" spans="2:11" ht="16.5" customHeight="1" x14ac:dyDescent="0.2">
      <c r="B430" s="88">
        <v>20415</v>
      </c>
      <c r="C430" s="285" t="s">
        <v>336</v>
      </c>
      <c r="D430" s="285" t="s">
        <v>336</v>
      </c>
      <c r="E430" s="108">
        <v>1</v>
      </c>
      <c r="F430" s="89">
        <v>34961.659784604279</v>
      </c>
      <c r="G430" s="89">
        <f t="shared" si="6"/>
        <v>34961.659784604279</v>
      </c>
      <c r="H430" s="105"/>
      <c r="K430" s="23"/>
    </row>
    <row r="431" spans="2:11" ht="16.5" customHeight="1" x14ac:dyDescent="0.2">
      <c r="B431" s="88">
        <v>20416</v>
      </c>
      <c r="C431" s="285" t="s">
        <v>337</v>
      </c>
      <c r="D431" s="285" t="s">
        <v>337</v>
      </c>
      <c r="E431" s="108">
        <v>1</v>
      </c>
      <c r="F431" s="89">
        <v>34961.659784604279</v>
      </c>
      <c r="G431" s="89">
        <f t="shared" si="6"/>
        <v>34961.659784604279</v>
      </c>
      <c r="H431" s="105"/>
      <c r="K431" s="23"/>
    </row>
    <row r="432" spans="2:11" ht="16.5" customHeight="1" x14ac:dyDescent="0.2">
      <c r="B432" s="88">
        <v>20417</v>
      </c>
      <c r="C432" s="285" t="s">
        <v>338</v>
      </c>
      <c r="D432" s="285" t="s">
        <v>338</v>
      </c>
      <c r="E432" s="108">
        <v>1</v>
      </c>
      <c r="F432" s="89">
        <v>34961.659784604279</v>
      </c>
      <c r="G432" s="89">
        <f t="shared" si="6"/>
        <v>34961.659784604279</v>
      </c>
      <c r="H432" s="105"/>
      <c r="K432" s="23"/>
    </row>
    <row r="433" spans="2:11" ht="16.5" customHeight="1" x14ac:dyDescent="0.2">
      <c r="B433" s="88">
        <v>20418</v>
      </c>
      <c r="C433" s="285" t="s">
        <v>339</v>
      </c>
      <c r="D433" s="285" t="s">
        <v>339</v>
      </c>
      <c r="E433" s="108">
        <v>1</v>
      </c>
      <c r="F433" s="89">
        <v>34961.659784604279</v>
      </c>
      <c r="G433" s="89">
        <f t="shared" si="6"/>
        <v>34961.659784604279</v>
      </c>
      <c r="H433" s="105"/>
      <c r="K433" s="23"/>
    </row>
    <row r="434" spans="2:11" ht="16.5" customHeight="1" x14ac:dyDescent="0.2">
      <c r="B434" s="88">
        <v>20419</v>
      </c>
      <c r="C434" s="285" t="s">
        <v>340</v>
      </c>
      <c r="D434" s="285" t="s">
        <v>340</v>
      </c>
      <c r="E434" s="108">
        <v>1</v>
      </c>
      <c r="F434" s="89">
        <v>34961.659784604279</v>
      </c>
      <c r="G434" s="89">
        <f t="shared" si="6"/>
        <v>34961.659784604279</v>
      </c>
      <c r="H434" s="105"/>
      <c r="K434" s="23"/>
    </row>
    <row r="435" spans="2:11" ht="16.5" customHeight="1" x14ac:dyDescent="0.2">
      <c r="B435" s="88">
        <v>20420</v>
      </c>
      <c r="C435" s="285" t="s">
        <v>341</v>
      </c>
      <c r="D435" s="285" t="s">
        <v>341</v>
      </c>
      <c r="E435" s="108">
        <v>1</v>
      </c>
      <c r="F435" s="89">
        <v>34961.659784604279</v>
      </c>
      <c r="G435" s="89">
        <f t="shared" si="6"/>
        <v>34961.659784604279</v>
      </c>
      <c r="H435" s="105"/>
      <c r="K435" s="23"/>
    </row>
    <row r="436" spans="2:11" ht="16.5" customHeight="1" x14ac:dyDescent="0.2">
      <c r="B436" s="88">
        <v>20421</v>
      </c>
      <c r="C436" s="285" t="s">
        <v>342</v>
      </c>
      <c r="D436" s="285" t="s">
        <v>342</v>
      </c>
      <c r="E436" s="108">
        <v>5</v>
      </c>
      <c r="F436" s="89">
        <v>37952.021618530496</v>
      </c>
      <c r="G436" s="109">
        <f t="shared" si="6"/>
        <v>189760.10809265249</v>
      </c>
      <c r="H436" s="113" t="s">
        <v>36</v>
      </c>
      <c r="K436" s="23"/>
    </row>
    <row r="437" spans="2:11" ht="16.5" customHeight="1" x14ac:dyDescent="0.2">
      <c r="B437" s="88">
        <v>20422</v>
      </c>
      <c r="C437" s="285" t="s">
        <v>343</v>
      </c>
      <c r="D437" s="285" t="s">
        <v>343</v>
      </c>
      <c r="E437" s="108">
        <v>111</v>
      </c>
      <c r="F437" s="89">
        <v>17714.071710219319</v>
      </c>
      <c r="G437" s="89">
        <f t="shared" si="6"/>
        <v>1966261.9598343445</v>
      </c>
      <c r="H437" s="105"/>
      <c r="K437" s="23"/>
    </row>
    <row r="438" spans="2:11" ht="16.5" customHeight="1" x14ac:dyDescent="0.2">
      <c r="B438" s="88">
        <v>20423</v>
      </c>
      <c r="C438" s="285" t="s">
        <v>344</v>
      </c>
      <c r="D438" s="285" t="s">
        <v>344</v>
      </c>
      <c r="E438" s="108">
        <v>13</v>
      </c>
      <c r="F438" s="89">
        <v>27008.847844936048</v>
      </c>
      <c r="G438" s="89">
        <f t="shared" si="6"/>
        <v>351115.02198416862</v>
      </c>
      <c r="H438" s="105"/>
      <c r="K438" s="23"/>
    </row>
    <row r="439" spans="2:11" ht="16.5" customHeight="1" x14ac:dyDescent="0.2">
      <c r="B439" s="88">
        <v>20424</v>
      </c>
      <c r="C439" s="285" t="s">
        <v>345</v>
      </c>
      <c r="D439" s="285" t="s">
        <v>345</v>
      </c>
      <c r="E439" s="108">
        <v>17</v>
      </c>
      <c r="F439" s="89">
        <v>34961.659784604279</v>
      </c>
      <c r="G439" s="89">
        <f t="shared" si="6"/>
        <v>594348.21633827279</v>
      </c>
      <c r="H439" s="105"/>
      <c r="K439" s="23"/>
    </row>
    <row r="440" spans="2:11" ht="16.5" customHeight="1" x14ac:dyDescent="0.2">
      <c r="B440" s="88">
        <v>20425</v>
      </c>
      <c r="C440" s="285" t="s">
        <v>346</v>
      </c>
      <c r="D440" s="285" t="s">
        <v>346</v>
      </c>
      <c r="E440" s="108">
        <v>22</v>
      </c>
      <c r="F440" s="89">
        <v>5729.1495428652215</v>
      </c>
      <c r="G440" s="89">
        <f t="shared" si="6"/>
        <v>126041.28994303488</v>
      </c>
      <c r="H440" s="105"/>
      <c r="K440" s="23"/>
    </row>
    <row r="441" spans="2:11" ht="16.5" customHeight="1" x14ac:dyDescent="0.2">
      <c r="B441" s="88">
        <v>20426</v>
      </c>
      <c r="C441" s="285" t="s">
        <v>347</v>
      </c>
      <c r="D441" s="285" t="s">
        <v>347</v>
      </c>
      <c r="E441" s="108">
        <v>33</v>
      </c>
      <c r="F441" s="89">
        <v>34961.659784604279</v>
      </c>
      <c r="G441" s="89">
        <f t="shared" si="6"/>
        <v>1153734.7728919412</v>
      </c>
      <c r="H441" s="105"/>
      <c r="K441" s="23"/>
    </row>
    <row r="442" spans="2:11" ht="16.5" customHeight="1" x14ac:dyDescent="0.2">
      <c r="B442" s="88">
        <v>20427</v>
      </c>
      <c r="C442" s="285" t="s">
        <v>348</v>
      </c>
      <c r="D442" s="285" t="s">
        <v>348</v>
      </c>
      <c r="E442" s="108">
        <v>10</v>
      </c>
      <c r="F442" s="89">
        <v>42168.912909478327</v>
      </c>
      <c r="G442" s="89">
        <f t="shared" si="6"/>
        <v>421689.12909478327</v>
      </c>
      <c r="H442" s="105"/>
      <c r="K442" s="23"/>
    </row>
    <row r="443" spans="2:11" ht="16.5" customHeight="1" x14ac:dyDescent="0.2">
      <c r="B443" s="88">
        <v>20428</v>
      </c>
      <c r="C443" s="285" t="s">
        <v>349</v>
      </c>
      <c r="D443" s="285" t="s">
        <v>349</v>
      </c>
      <c r="E443" s="108">
        <v>111</v>
      </c>
      <c r="F443" s="89">
        <v>9002.9492816453494</v>
      </c>
      <c r="G443" s="89">
        <f t="shared" si="6"/>
        <v>999327.37026263378</v>
      </c>
      <c r="H443" s="105"/>
      <c r="K443" s="23"/>
    </row>
    <row r="444" spans="2:11" ht="16.5" customHeight="1" x14ac:dyDescent="0.2">
      <c r="B444" s="88">
        <v>20429</v>
      </c>
      <c r="C444" s="285" t="s">
        <v>350</v>
      </c>
      <c r="D444" s="285" t="s">
        <v>350</v>
      </c>
      <c r="E444" s="108">
        <v>9</v>
      </c>
      <c r="F444" s="89">
        <v>62425.599224775433</v>
      </c>
      <c r="G444" s="109">
        <f t="shared" si="6"/>
        <v>561830.39302297891</v>
      </c>
      <c r="H444" s="113" t="s">
        <v>36</v>
      </c>
      <c r="K444" s="23"/>
    </row>
    <row r="445" spans="2:11" ht="16.5" customHeight="1" x14ac:dyDescent="0.2">
      <c r="B445" s="88">
        <v>20430</v>
      </c>
      <c r="C445" s="285" t="s">
        <v>351</v>
      </c>
      <c r="D445" s="285" t="s">
        <v>351</v>
      </c>
      <c r="E445" s="108">
        <v>9</v>
      </c>
      <c r="F445" s="89">
        <v>62425.599224775433</v>
      </c>
      <c r="G445" s="89">
        <f t="shared" si="6"/>
        <v>561830.39302297891</v>
      </c>
      <c r="H445" s="105"/>
      <c r="K445" s="23"/>
    </row>
    <row r="446" spans="2:11" ht="16.5" customHeight="1" x14ac:dyDescent="0.2">
      <c r="B446" s="88">
        <v>20431</v>
      </c>
      <c r="C446" s="285" t="s">
        <v>352</v>
      </c>
      <c r="D446" s="285" t="s">
        <v>352</v>
      </c>
      <c r="E446" s="108">
        <v>96</v>
      </c>
      <c r="F446" s="89">
        <v>62425.599224775433</v>
      </c>
      <c r="G446" s="89">
        <f t="shared" si="6"/>
        <v>5992857.5255784411</v>
      </c>
      <c r="H446" s="105"/>
      <c r="K446" s="23"/>
    </row>
    <row r="447" spans="2:11" ht="16.5" customHeight="1" x14ac:dyDescent="0.2">
      <c r="B447" s="88">
        <v>20432</v>
      </c>
      <c r="C447" s="285" t="s">
        <v>353</v>
      </c>
      <c r="D447" s="285" t="s">
        <v>353</v>
      </c>
      <c r="E447" s="108">
        <v>57</v>
      </c>
      <c r="F447" s="89">
        <v>62425.599224775433</v>
      </c>
      <c r="G447" s="89">
        <f t="shared" si="6"/>
        <v>3558259.1558121997</v>
      </c>
      <c r="H447" s="105"/>
      <c r="K447" s="23"/>
    </row>
    <row r="448" spans="2:11" ht="16.5" customHeight="1" x14ac:dyDescent="0.2">
      <c r="B448" s="88">
        <v>20433</v>
      </c>
      <c r="C448" s="285" t="s">
        <v>354</v>
      </c>
      <c r="D448" s="285" t="s">
        <v>354</v>
      </c>
      <c r="E448" s="108">
        <v>51</v>
      </c>
      <c r="F448" s="89">
        <v>62425.599224775433</v>
      </c>
      <c r="G448" s="89">
        <f t="shared" si="6"/>
        <v>3183705.5604635472</v>
      </c>
      <c r="H448" s="105"/>
      <c r="K448" s="23"/>
    </row>
    <row r="449" spans="2:11" ht="16.5" customHeight="1" x14ac:dyDescent="0.2">
      <c r="B449" s="88">
        <v>20434</v>
      </c>
      <c r="C449" s="285" t="s">
        <v>355</v>
      </c>
      <c r="D449" s="285" t="s">
        <v>355</v>
      </c>
      <c r="E449" s="108">
        <v>48</v>
      </c>
      <c r="F449" s="89">
        <v>62425.599224775433</v>
      </c>
      <c r="G449" s="89">
        <f t="shared" si="6"/>
        <v>2996428.7627892205</v>
      </c>
      <c r="H449" s="105"/>
      <c r="K449" s="23"/>
    </row>
    <row r="450" spans="2:11" ht="16.5" customHeight="1" x14ac:dyDescent="0.2">
      <c r="B450" s="88">
        <v>20435</v>
      </c>
      <c r="C450" s="285" t="s">
        <v>356</v>
      </c>
      <c r="D450" s="285" t="s">
        <v>356</v>
      </c>
      <c r="E450" s="108">
        <v>53</v>
      </c>
      <c r="F450" s="89">
        <v>62425.599224775433</v>
      </c>
      <c r="G450" s="89">
        <f t="shared" si="6"/>
        <v>3308556.7589130979</v>
      </c>
      <c r="H450" s="105"/>
      <c r="K450" s="23"/>
    </row>
    <row r="451" spans="2:11" ht="16.5" customHeight="1" x14ac:dyDescent="0.2">
      <c r="B451" s="88">
        <v>20436</v>
      </c>
      <c r="C451" s="285" t="s">
        <v>357</v>
      </c>
      <c r="D451" s="285" t="s">
        <v>357</v>
      </c>
      <c r="E451" s="108">
        <v>58</v>
      </c>
      <c r="F451" s="89">
        <v>62425.599224775433</v>
      </c>
      <c r="G451" s="89">
        <f t="shared" si="6"/>
        <v>3620684.7550369753</v>
      </c>
      <c r="H451" s="105"/>
      <c r="K451" s="23"/>
    </row>
    <row r="452" spans="2:11" ht="16.5" customHeight="1" x14ac:dyDescent="0.2">
      <c r="B452" s="88">
        <v>20437</v>
      </c>
      <c r="C452" s="285" t="s">
        <v>358</v>
      </c>
      <c r="D452" s="285" t="s">
        <v>358</v>
      </c>
      <c r="E452" s="108">
        <v>19</v>
      </c>
      <c r="F452" s="89">
        <v>350234.73861007299</v>
      </c>
      <c r="G452" s="89">
        <f t="shared" si="6"/>
        <v>6654460.0335913869</v>
      </c>
      <c r="H452" s="105"/>
      <c r="K452" s="23"/>
    </row>
    <row r="453" spans="2:11" ht="16.5" customHeight="1" x14ac:dyDescent="0.2">
      <c r="B453" s="88">
        <v>20438</v>
      </c>
      <c r="C453" s="285" t="s">
        <v>359</v>
      </c>
      <c r="D453" s="285" t="s">
        <v>359</v>
      </c>
      <c r="E453" s="108">
        <v>20</v>
      </c>
      <c r="F453" s="89">
        <v>72275.440469834488</v>
      </c>
      <c r="G453" s="89">
        <f t="shared" si="6"/>
        <v>1445508.8093966898</v>
      </c>
      <c r="H453" s="105"/>
      <c r="K453" s="23"/>
    </row>
    <row r="454" spans="2:11" ht="16.5" customHeight="1" x14ac:dyDescent="0.2">
      <c r="B454" s="88">
        <v>20439</v>
      </c>
      <c r="C454" s="285" t="s">
        <v>360</v>
      </c>
      <c r="D454" s="285" t="s">
        <v>360</v>
      </c>
      <c r="E454" s="108">
        <v>36</v>
      </c>
      <c r="F454" s="89">
        <v>58140.625</v>
      </c>
      <c r="G454" s="89">
        <f t="shared" si="6"/>
        <v>2093062.5</v>
      </c>
      <c r="H454" s="105"/>
      <c r="K454" s="23"/>
    </row>
    <row r="455" spans="2:11" ht="16.5" customHeight="1" x14ac:dyDescent="0.2">
      <c r="B455" s="88">
        <v>20440</v>
      </c>
      <c r="C455" s="285" t="s">
        <v>361</v>
      </c>
      <c r="D455" s="285" t="s">
        <v>361</v>
      </c>
      <c r="E455" s="108">
        <v>40</v>
      </c>
      <c r="F455" s="89">
        <v>54084.302325581397</v>
      </c>
      <c r="G455" s="89">
        <f t="shared" si="6"/>
        <v>2163372.0930232559</v>
      </c>
      <c r="H455" s="105"/>
      <c r="K455" s="23"/>
    </row>
    <row r="456" spans="2:11" ht="16.5" customHeight="1" x14ac:dyDescent="0.2">
      <c r="B456" s="88">
        <v>20441</v>
      </c>
      <c r="C456" s="285" t="s">
        <v>362</v>
      </c>
      <c r="D456" s="285" t="s">
        <v>362</v>
      </c>
      <c r="E456" s="108">
        <v>153</v>
      </c>
      <c r="F456" s="89">
        <v>72854.69913072692</v>
      </c>
      <c r="G456" s="89">
        <f t="shared" si="6"/>
        <v>11146768.967001218</v>
      </c>
      <c r="H456" s="105"/>
      <c r="K456" s="23"/>
    </row>
    <row r="457" spans="2:11" ht="16.5" customHeight="1" x14ac:dyDescent="0.2">
      <c r="B457" s="88">
        <v>20442</v>
      </c>
      <c r="C457" s="285" t="s">
        <v>363</v>
      </c>
      <c r="D457" s="285" t="s">
        <v>363</v>
      </c>
      <c r="E457" s="108">
        <v>167</v>
      </c>
      <c r="F457" s="89">
        <v>72854.69913072692</v>
      </c>
      <c r="G457" s="89">
        <f t="shared" si="6"/>
        <v>12166734.754831396</v>
      </c>
      <c r="H457" s="105"/>
      <c r="K457" s="23"/>
    </row>
    <row r="458" spans="2:11" ht="16.5" customHeight="1" x14ac:dyDescent="0.2">
      <c r="B458" s="88">
        <v>20443</v>
      </c>
      <c r="C458" s="285" t="s">
        <v>364</v>
      </c>
      <c r="D458" s="285" t="s">
        <v>364</v>
      </c>
      <c r="E458" s="108">
        <v>149</v>
      </c>
      <c r="F458" s="89">
        <v>72275.440469834488</v>
      </c>
      <c r="G458" s="109">
        <f t="shared" si="6"/>
        <v>10769040.630005339</v>
      </c>
      <c r="H458" s="113" t="s">
        <v>36</v>
      </c>
      <c r="K458" s="23"/>
    </row>
    <row r="459" spans="2:11" ht="16.5" customHeight="1" x14ac:dyDescent="0.2">
      <c r="B459" s="88">
        <v>20444</v>
      </c>
      <c r="C459" s="285" t="s">
        <v>365</v>
      </c>
      <c r="D459" s="285" t="s">
        <v>365</v>
      </c>
      <c r="E459" s="108">
        <v>139</v>
      </c>
      <c r="F459" s="89">
        <v>72275.440469834488</v>
      </c>
      <c r="G459" s="89">
        <f t="shared" si="6"/>
        <v>10046286.225306993</v>
      </c>
      <c r="H459" s="105"/>
      <c r="K459" s="23"/>
    </row>
    <row r="460" spans="2:11" ht="16.5" customHeight="1" x14ac:dyDescent="0.2">
      <c r="B460" s="88">
        <v>20445</v>
      </c>
      <c r="C460" s="285" t="s">
        <v>366</v>
      </c>
      <c r="D460" s="285" t="s">
        <v>366</v>
      </c>
      <c r="E460" s="108">
        <v>342</v>
      </c>
      <c r="F460" s="89">
        <v>27969.586910872611</v>
      </c>
      <c r="G460" s="89">
        <f t="shared" si="6"/>
        <v>9565598.723518433</v>
      </c>
      <c r="H460" s="105"/>
      <c r="K460" s="23"/>
    </row>
    <row r="461" spans="2:11" ht="16.5" customHeight="1" x14ac:dyDescent="0.2">
      <c r="B461" s="88">
        <v>20446</v>
      </c>
      <c r="C461" s="285" t="s">
        <v>367</v>
      </c>
      <c r="D461" s="285" t="s">
        <v>367</v>
      </c>
      <c r="E461" s="108">
        <v>20</v>
      </c>
      <c r="F461" s="89">
        <v>5790.7267196379771</v>
      </c>
      <c r="G461" s="89">
        <f t="shared" si="6"/>
        <v>115814.53439275954</v>
      </c>
      <c r="H461" s="105"/>
      <c r="K461" s="23"/>
    </row>
    <row r="462" spans="2:11" ht="16.5" customHeight="1" x14ac:dyDescent="0.2">
      <c r="B462" s="88">
        <v>20447</v>
      </c>
      <c r="C462" s="285" t="s">
        <v>368</v>
      </c>
      <c r="D462" s="285" t="s">
        <v>368</v>
      </c>
      <c r="E462" s="108">
        <v>54</v>
      </c>
      <c r="F462" s="89">
        <v>21285.381355932204</v>
      </c>
      <c r="G462" s="89">
        <f t="shared" si="6"/>
        <v>1149410.5932203389</v>
      </c>
      <c r="H462" s="105"/>
      <c r="K462" s="23"/>
    </row>
    <row r="463" spans="2:11" ht="16.5" customHeight="1" x14ac:dyDescent="0.2">
      <c r="B463" s="88">
        <v>20448</v>
      </c>
      <c r="C463" s="285" t="s">
        <v>369</v>
      </c>
      <c r="D463" s="285" t="s">
        <v>369</v>
      </c>
      <c r="E463" s="108">
        <v>30</v>
      </c>
      <c r="F463" s="89">
        <v>8740.4149461510697</v>
      </c>
      <c r="G463" s="89">
        <f t="shared" si="6"/>
        <v>262212.44838453206</v>
      </c>
      <c r="H463" s="105"/>
      <c r="K463" s="23"/>
    </row>
    <row r="464" spans="2:11" ht="16.5" customHeight="1" x14ac:dyDescent="0.2">
      <c r="B464" s="88">
        <v>20449</v>
      </c>
      <c r="C464" s="285" t="s">
        <v>370</v>
      </c>
      <c r="D464" s="285" t="s">
        <v>370</v>
      </c>
      <c r="E464" s="108">
        <v>30</v>
      </c>
      <c r="F464" s="89">
        <v>41861.25</v>
      </c>
      <c r="G464" s="89">
        <f t="shared" ref="G464:G527" si="7">+F464*E464</f>
        <v>1255837.5</v>
      </c>
      <c r="H464" s="105"/>
      <c r="K464" s="23"/>
    </row>
    <row r="465" spans="2:11" ht="16.5" customHeight="1" x14ac:dyDescent="0.2">
      <c r="B465" s="88">
        <v>20450</v>
      </c>
      <c r="C465" s="285" t="s">
        <v>371</v>
      </c>
      <c r="D465" s="285" t="s">
        <v>371</v>
      </c>
      <c r="E465" s="108">
        <v>6</v>
      </c>
      <c r="F465" s="89">
        <v>9651.2111993966282</v>
      </c>
      <c r="G465" s="89">
        <f t="shared" si="7"/>
        <v>57907.267196379769</v>
      </c>
      <c r="H465" s="105"/>
      <c r="K465" s="23"/>
    </row>
    <row r="466" spans="2:11" ht="16.5" customHeight="1" x14ac:dyDescent="0.2">
      <c r="B466" s="88">
        <v>20451</v>
      </c>
      <c r="C466" s="285" t="s">
        <v>372</v>
      </c>
      <c r="D466" s="285" t="s">
        <v>372</v>
      </c>
      <c r="E466" s="108">
        <v>319</v>
      </c>
      <c r="F466" s="89">
        <v>3924.4921875</v>
      </c>
      <c r="G466" s="109">
        <f t="shared" si="7"/>
        <v>1251913.0078125</v>
      </c>
      <c r="H466" s="113" t="s">
        <v>36</v>
      </c>
      <c r="K466" s="23"/>
    </row>
    <row r="467" spans="2:11" ht="16.5" customHeight="1" x14ac:dyDescent="0.2">
      <c r="B467" s="88">
        <v>20452</v>
      </c>
      <c r="C467" s="285" t="s">
        <v>373</v>
      </c>
      <c r="D467" s="285" t="s">
        <v>373</v>
      </c>
      <c r="E467" s="108">
        <v>15</v>
      </c>
      <c r="F467" s="89">
        <v>83722.5</v>
      </c>
      <c r="G467" s="89">
        <f t="shared" si="7"/>
        <v>1255837.5</v>
      </c>
      <c r="H467" s="105"/>
      <c r="K467" s="23"/>
    </row>
    <row r="468" spans="2:11" ht="16.5" customHeight="1" x14ac:dyDescent="0.2">
      <c r="B468" s="88">
        <v>20453</v>
      </c>
      <c r="C468" s="285" t="s">
        <v>374</v>
      </c>
      <c r="D468" s="285" t="s">
        <v>374</v>
      </c>
      <c r="E468" s="108">
        <v>22</v>
      </c>
      <c r="F468" s="89">
        <v>34961.659784604279</v>
      </c>
      <c r="G468" s="89">
        <f t="shared" si="7"/>
        <v>769156.51526129409</v>
      </c>
      <c r="H468" s="105"/>
      <c r="K468" s="23"/>
    </row>
    <row r="469" spans="2:11" ht="16.5" customHeight="1" x14ac:dyDescent="0.2">
      <c r="B469" s="88">
        <v>20454</v>
      </c>
      <c r="C469" s="285" t="s">
        <v>375</v>
      </c>
      <c r="D469" s="285" t="s">
        <v>375</v>
      </c>
      <c r="E469" s="108">
        <v>58</v>
      </c>
      <c r="F469" s="89">
        <v>34961.659784604279</v>
      </c>
      <c r="G469" s="89">
        <f t="shared" si="7"/>
        <v>2027776.2675070481</v>
      </c>
      <c r="H469" s="105"/>
      <c r="K469" s="23"/>
    </row>
    <row r="470" spans="2:11" ht="16.5" customHeight="1" x14ac:dyDescent="0.2">
      <c r="B470" s="88">
        <v>20455</v>
      </c>
      <c r="C470" s="285" t="s">
        <v>376</v>
      </c>
      <c r="D470" s="285" t="s">
        <v>376</v>
      </c>
      <c r="E470" s="108">
        <v>35</v>
      </c>
      <c r="F470" s="89">
        <v>4545.0157719985564</v>
      </c>
      <c r="G470" s="89">
        <f t="shared" si="7"/>
        <v>159075.55201994948</v>
      </c>
      <c r="H470" s="105"/>
      <c r="K470" s="23"/>
    </row>
    <row r="471" spans="2:11" ht="16.5" customHeight="1" x14ac:dyDescent="0.2">
      <c r="B471" s="88">
        <v>20456</v>
      </c>
      <c r="C471" s="285" t="s">
        <v>377</v>
      </c>
      <c r="D471" s="285" t="s">
        <v>377</v>
      </c>
      <c r="E471" s="108">
        <v>35</v>
      </c>
      <c r="F471" s="89">
        <v>4545.0157719985564</v>
      </c>
      <c r="G471" s="89">
        <f t="shared" si="7"/>
        <v>159075.55201994948</v>
      </c>
      <c r="H471" s="105"/>
      <c r="K471" s="23"/>
    </row>
    <row r="472" spans="2:11" ht="16.5" customHeight="1" x14ac:dyDescent="0.2">
      <c r="B472" s="88">
        <v>20457</v>
      </c>
      <c r="C472" s="285" t="s">
        <v>378</v>
      </c>
      <c r="D472" s="285" t="s">
        <v>378</v>
      </c>
      <c r="E472" s="108">
        <v>90</v>
      </c>
      <c r="F472" s="89">
        <v>122365.80924611498</v>
      </c>
      <c r="G472" s="89">
        <f t="shared" si="7"/>
        <v>11012922.832150348</v>
      </c>
      <c r="H472" s="105"/>
      <c r="K472" s="23"/>
    </row>
    <row r="473" spans="2:11" ht="16.5" customHeight="1" x14ac:dyDescent="0.2">
      <c r="B473" s="88">
        <v>20458</v>
      </c>
      <c r="C473" s="285" t="s">
        <v>379</v>
      </c>
      <c r="D473" s="285" t="s">
        <v>379</v>
      </c>
      <c r="E473" s="108">
        <v>24</v>
      </c>
      <c r="F473" s="89">
        <v>21253.132106377077</v>
      </c>
      <c r="G473" s="89">
        <f t="shared" si="7"/>
        <v>510075.17055304989</v>
      </c>
      <c r="H473" s="105"/>
      <c r="K473" s="23"/>
    </row>
    <row r="474" spans="2:11" ht="16.5" customHeight="1" x14ac:dyDescent="0.2">
      <c r="B474" s="88">
        <v>20459</v>
      </c>
      <c r="C474" s="285" t="s">
        <v>380</v>
      </c>
      <c r="D474" s="285" t="s">
        <v>380</v>
      </c>
      <c r="E474" s="108">
        <v>15</v>
      </c>
      <c r="F474" s="89">
        <v>6992.3319569208561</v>
      </c>
      <c r="G474" s="89">
        <f t="shared" si="7"/>
        <v>104884.97935381284</v>
      </c>
      <c r="H474" s="105"/>
      <c r="K474" s="23"/>
    </row>
    <row r="475" spans="2:11" ht="16.5" customHeight="1" x14ac:dyDescent="0.2">
      <c r="B475" s="88">
        <v>20460</v>
      </c>
      <c r="C475" s="285" t="s">
        <v>266</v>
      </c>
      <c r="D475" s="285" t="s">
        <v>266</v>
      </c>
      <c r="E475" s="108">
        <v>10</v>
      </c>
      <c r="F475" s="89">
        <v>8855.4717109904504</v>
      </c>
      <c r="G475" s="89">
        <f t="shared" si="7"/>
        <v>88554.717109904508</v>
      </c>
      <c r="H475" s="105"/>
      <c r="K475" s="23"/>
    </row>
    <row r="476" spans="2:11" ht="16.5" customHeight="1" x14ac:dyDescent="0.2">
      <c r="B476" s="88">
        <v>20461</v>
      </c>
      <c r="C476" s="285" t="s">
        <v>267</v>
      </c>
      <c r="D476" s="285" t="s">
        <v>267</v>
      </c>
      <c r="E476" s="108">
        <v>18</v>
      </c>
      <c r="F476" s="89">
        <v>73872.794117647063</v>
      </c>
      <c r="G476" s="89">
        <f t="shared" si="7"/>
        <v>1329710.2941176472</v>
      </c>
      <c r="H476" s="105"/>
      <c r="K476" s="23"/>
    </row>
    <row r="477" spans="2:11" ht="16.5" customHeight="1" x14ac:dyDescent="0.2">
      <c r="B477" s="88">
        <v>20462</v>
      </c>
      <c r="C477" s="285" t="s">
        <v>268</v>
      </c>
      <c r="D477" s="285" t="s">
        <v>268</v>
      </c>
      <c r="E477" s="108">
        <v>17</v>
      </c>
      <c r="F477" s="89">
        <v>73872.794117647063</v>
      </c>
      <c r="G477" s="89">
        <f t="shared" si="7"/>
        <v>1255837.5</v>
      </c>
      <c r="H477" s="105"/>
      <c r="K477" s="23"/>
    </row>
    <row r="478" spans="2:11" ht="16.5" customHeight="1" x14ac:dyDescent="0.2">
      <c r="B478" s="88">
        <v>20463</v>
      </c>
      <c r="C478" s="285" t="s">
        <v>269</v>
      </c>
      <c r="D478" s="285" t="s">
        <v>269</v>
      </c>
      <c r="E478" s="108">
        <v>16</v>
      </c>
      <c r="F478" s="89">
        <v>11628.125</v>
      </c>
      <c r="G478" s="89">
        <f t="shared" si="7"/>
        <v>186050</v>
      </c>
      <c r="H478" s="105"/>
      <c r="K478" s="23"/>
    </row>
    <row r="479" spans="2:11" ht="16.5" customHeight="1" x14ac:dyDescent="0.2">
      <c r="B479" s="88">
        <v>20464</v>
      </c>
      <c r="C479" s="285" t="s">
        <v>270</v>
      </c>
      <c r="D479" s="285" t="s">
        <v>270</v>
      </c>
      <c r="E479" s="108">
        <v>15</v>
      </c>
      <c r="F479" s="89">
        <v>8740.4149461510697</v>
      </c>
      <c r="G479" s="89">
        <f t="shared" si="7"/>
        <v>131106.22419226603</v>
      </c>
      <c r="H479" s="105"/>
      <c r="K479" s="23"/>
    </row>
    <row r="480" spans="2:11" ht="16.5" customHeight="1" x14ac:dyDescent="0.2">
      <c r="B480" s="88">
        <v>20465</v>
      </c>
      <c r="C480" s="285" t="s">
        <v>271</v>
      </c>
      <c r="D480" s="285" t="s">
        <v>271</v>
      </c>
      <c r="E480" s="108">
        <v>2</v>
      </c>
      <c r="F480" s="89">
        <v>34961.659784604279</v>
      </c>
      <c r="G480" s="89">
        <f t="shared" si="7"/>
        <v>69923.319569208557</v>
      </c>
      <c r="H480" s="105"/>
      <c r="K480" s="23"/>
    </row>
    <row r="481" spans="2:11" ht="16.5" customHeight="1" x14ac:dyDescent="0.2">
      <c r="B481" s="88">
        <v>20466</v>
      </c>
      <c r="C481" s="285" t="s">
        <v>272</v>
      </c>
      <c r="D481" s="285" t="s">
        <v>272</v>
      </c>
      <c r="E481" s="108">
        <v>30</v>
      </c>
      <c r="F481" s="89">
        <v>39244.921875</v>
      </c>
      <c r="G481" s="89">
        <f t="shared" si="7"/>
        <v>1177347.65625</v>
      </c>
      <c r="H481" s="105"/>
      <c r="K481" s="23"/>
    </row>
    <row r="482" spans="2:11" ht="16.5" customHeight="1" x14ac:dyDescent="0.2">
      <c r="B482" s="88">
        <v>20467</v>
      </c>
      <c r="C482" s="285" t="s">
        <v>273</v>
      </c>
      <c r="D482" s="285" t="s">
        <v>273</v>
      </c>
      <c r="E482" s="108">
        <v>17</v>
      </c>
      <c r="F482" s="89">
        <v>73872.794117647063</v>
      </c>
      <c r="G482" s="89">
        <f t="shared" si="7"/>
        <v>1255837.5</v>
      </c>
      <c r="H482" s="105"/>
      <c r="K482" s="23"/>
    </row>
    <row r="483" spans="2:11" ht="16.5" customHeight="1" x14ac:dyDescent="0.2">
      <c r="B483" s="88">
        <v>20468</v>
      </c>
      <c r="C483" s="285" t="s">
        <v>274</v>
      </c>
      <c r="D483" s="285" t="s">
        <v>274</v>
      </c>
      <c r="E483" s="108">
        <v>2</v>
      </c>
      <c r="F483" s="89">
        <v>34961.659784604279</v>
      </c>
      <c r="G483" s="109">
        <f t="shared" si="7"/>
        <v>69923.319569208557</v>
      </c>
      <c r="H483" s="113" t="s">
        <v>36</v>
      </c>
      <c r="K483" s="23"/>
    </row>
    <row r="484" spans="2:11" ht="16.5" customHeight="1" x14ac:dyDescent="0.2">
      <c r="B484" s="88">
        <v>20469</v>
      </c>
      <c r="C484" s="285" t="s">
        <v>275</v>
      </c>
      <c r="D484" s="285" t="s">
        <v>275</v>
      </c>
      <c r="E484" s="108">
        <v>7</v>
      </c>
      <c r="F484" s="89">
        <v>16085.351998994383</v>
      </c>
      <c r="G484" s="89">
        <f t="shared" si="7"/>
        <v>112597.46399296068</v>
      </c>
      <c r="H484" s="105"/>
      <c r="K484" s="23"/>
    </row>
    <row r="485" spans="2:11" ht="16.5" customHeight="1" x14ac:dyDescent="0.2">
      <c r="B485" s="88">
        <v>20470</v>
      </c>
      <c r="C485" s="285" t="s">
        <v>276</v>
      </c>
      <c r="D485" s="285" t="s">
        <v>276</v>
      </c>
      <c r="E485" s="108">
        <v>13</v>
      </c>
      <c r="F485" s="89">
        <v>31256.400000000001</v>
      </c>
      <c r="G485" s="89">
        <f t="shared" si="7"/>
        <v>406333.2</v>
      </c>
      <c r="H485" s="105"/>
      <c r="K485" s="23"/>
    </row>
    <row r="486" spans="2:11" ht="16.5" customHeight="1" x14ac:dyDescent="0.2">
      <c r="B486" s="88">
        <v>20471</v>
      </c>
      <c r="C486" s="285" t="s">
        <v>277</v>
      </c>
      <c r="D486" s="285" t="s">
        <v>277</v>
      </c>
      <c r="E486" s="108">
        <v>4</v>
      </c>
      <c r="F486" s="89">
        <v>1066318.8447955446</v>
      </c>
      <c r="G486" s="89">
        <f t="shared" si="7"/>
        <v>4265275.3791821785</v>
      </c>
      <c r="H486" s="105"/>
      <c r="K486" s="23"/>
    </row>
    <row r="487" spans="2:11" ht="16.5" customHeight="1" x14ac:dyDescent="0.2">
      <c r="B487" s="88">
        <v>20472</v>
      </c>
      <c r="C487" s="285" t="s">
        <v>278</v>
      </c>
      <c r="D487" s="285" t="s">
        <v>278</v>
      </c>
      <c r="E487" s="108">
        <v>1</v>
      </c>
      <c r="F487" s="89">
        <v>1066318.8447955446</v>
      </c>
      <c r="G487" s="89">
        <f t="shared" si="7"/>
        <v>1066318.8447955446</v>
      </c>
      <c r="H487" s="105"/>
      <c r="K487" s="23"/>
    </row>
    <row r="488" spans="2:11" ht="16.5" customHeight="1" x14ac:dyDescent="0.2">
      <c r="B488" s="88">
        <v>20473</v>
      </c>
      <c r="C488" s="285" t="s">
        <v>279</v>
      </c>
      <c r="D488" s="285" t="s">
        <v>279</v>
      </c>
      <c r="E488" s="108">
        <v>72</v>
      </c>
      <c r="F488" s="89">
        <v>26439.077318728425</v>
      </c>
      <c r="G488" s="109">
        <f t="shared" si="7"/>
        <v>1903613.5669484467</v>
      </c>
      <c r="H488" s="113" t="s">
        <v>36</v>
      </c>
      <c r="K488" s="23"/>
    </row>
    <row r="489" spans="2:11" ht="16.5" customHeight="1" x14ac:dyDescent="0.2">
      <c r="B489" s="88">
        <v>20474</v>
      </c>
      <c r="C489" s="285" t="s">
        <v>280</v>
      </c>
      <c r="D489" s="285" t="s">
        <v>280</v>
      </c>
      <c r="E489" s="108">
        <v>72</v>
      </c>
      <c r="F489" s="89">
        <v>26439.077318728425</v>
      </c>
      <c r="G489" s="89">
        <f t="shared" si="7"/>
        <v>1903613.5669484467</v>
      </c>
      <c r="H489" s="105"/>
      <c r="K489" s="23"/>
    </row>
    <row r="490" spans="2:11" ht="16.5" customHeight="1" x14ac:dyDescent="0.2">
      <c r="B490" s="88">
        <v>20475</v>
      </c>
      <c r="C490" s="285" t="s">
        <v>281</v>
      </c>
      <c r="D490" s="285" t="s">
        <v>281</v>
      </c>
      <c r="E490" s="108">
        <v>80</v>
      </c>
      <c r="F490" s="89">
        <v>26439.077318728425</v>
      </c>
      <c r="G490" s="89">
        <f t="shared" si="7"/>
        <v>2115126.1854982739</v>
      </c>
      <c r="H490" s="105"/>
      <c r="K490" s="23"/>
    </row>
    <row r="491" spans="2:11" ht="16.5" customHeight="1" x14ac:dyDescent="0.2">
      <c r="B491" s="88">
        <v>20476</v>
      </c>
      <c r="C491" s="285" t="s">
        <v>282</v>
      </c>
      <c r="D491" s="285" t="s">
        <v>282</v>
      </c>
      <c r="E491" s="108">
        <v>90</v>
      </c>
      <c r="F491" s="89">
        <v>26439.077318728425</v>
      </c>
      <c r="G491" s="89">
        <f t="shared" si="7"/>
        <v>2379516.9586855583</v>
      </c>
      <c r="H491" s="105"/>
      <c r="K491" s="23"/>
    </row>
    <row r="492" spans="2:11" ht="16.5" customHeight="1" x14ac:dyDescent="0.2">
      <c r="B492" s="88">
        <v>20477</v>
      </c>
      <c r="C492" s="285" t="s">
        <v>283</v>
      </c>
      <c r="D492" s="285" t="s">
        <v>283</v>
      </c>
      <c r="E492" s="108">
        <v>197</v>
      </c>
      <c r="F492" s="89">
        <v>27969.586910872611</v>
      </c>
      <c r="G492" s="89">
        <f t="shared" si="7"/>
        <v>5510008.6214419045</v>
      </c>
      <c r="H492" s="105"/>
      <c r="K492" s="23"/>
    </row>
    <row r="493" spans="2:11" ht="16.5" customHeight="1" x14ac:dyDescent="0.2">
      <c r="B493" s="88">
        <v>20478</v>
      </c>
      <c r="C493" s="285" t="s">
        <v>284</v>
      </c>
      <c r="D493" s="285" t="s">
        <v>284</v>
      </c>
      <c r="E493" s="108">
        <v>199</v>
      </c>
      <c r="F493" s="89">
        <v>27969.586910872611</v>
      </c>
      <c r="G493" s="89">
        <f t="shared" si="7"/>
        <v>5565947.7952636499</v>
      </c>
      <c r="H493" s="105"/>
      <c r="K493" s="23"/>
    </row>
    <row r="494" spans="2:11" ht="16.5" customHeight="1" x14ac:dyDescent="0.2">
      <c r="B494" s="88">
        <v>20479</v>
      </c>
      <c r="C494" s="285" t="s">
        <v>285</v>
      </c>
      <c r="D494" s="285" t="s">
        <v>285</v>
      </c>
      <c r="E494" s="108">
        <v>88</v>
      </c>
      <c r="F494" s="89">
        <v>26439.077318728425</v>
      </c>
      <c r="G494" s="89">
        <f t="shared" si="7"/>
        <v>2326638.8040481014</v>
      </c>
      <c r="H494" s="105"/>
      <c r="K494" s="23"/>
    </row>
    <row r="495" spans="2:11" ht="16.5" customHeight="1" x14ac:dyDescent="0.2">
      <c r="B495" s="88">
        <v>20480</v>
      </c>
      <c r="C495" s="285" t="s">
        <v>286</v>
      </c>
      <c r="D495" s="285" t="s">
        <v>286</v>
      </c>
      <c r="E495" s="108">
        <v>88</v>
      </c>
      <c r="F495" s="89">
        <v>26439.077318728425</v>
      </c>
      <c r="G495" s="89">
        <f t="shared" si="7"/>
        <v>2326638.8040481014</v>
      </c>
      <c r="H495" s="105"/>
      <c r="K495" s="23"/>
    </row>
    <row r="496" spans="2:11" ht="16.5" customHeight="1" x14ac:dyDescent="0.2">
      <c r="B496" s="88">
        <v>20481</v>
      </c>
      <c r="C496" s="285" t="s">
        <v>287</v>
      </c>
      <c r="D496" s="285" t="s">
        <v>287</v>
      </c>
      <c r="E496" s="108">
        <v>145</v>
      </c>
      <c r="F496" s="89">
        <v>34961.659784604279</v>
      </c>
      <c r="G496" s="89">
        <f t="shared" si="7"/>
        <v>5069440.6687676208</v>
      </c>
      <c r="H496" s="105"/>
      <c r="K496" s="23"/>
    </row>
    <row r="497" spans="2:11" ht="16.5" customHeight="1" x14ac:dyDescent="0.2">
      <c r="B497" s="88">
        <v>20482</v>
      </c>
      <c r="C497" s="285" t="s">
        <v>288</v>
      </c>
      <c r="D497" s="285" t="s">
        <v>288</v>
      </c>
      <c r="E497" s="108">
        <v>30</v>
      </c>
      <c r="F497" s="89">
        <v>38055.681818181816</v>
      </c>
      <c r="G497" s="89">
        <f t="shared" si="7"/>
        <v>1141670.4545454546</v>
      </c>
      <c r="H497" s="105"/>
      <c r="K497" s="23"/>
    </row>
    <row r="498" spans="2:11" ht="16.5" customHeight="1" x14ac:dyDescent="0.2">
      <c r="B498" s="88">
        <v>20483</v>
      </c>
      <c r="C498" s="285" t="s">
        <v>289</v>
      </c>
      <c r="D498" s="285" t="s">
        <v>289</v>
      </c>
      <c r="E498" s="108">
        <v>300</v>
      </c>
      <c r="F498" s="89">
        <v>4186.125</v>
      </c>
      <c r="G498" s="89">
        <f t="shared" si="7"/>
        <v>1255837.5</v>
      </c>
      <c r="H498" s="105"/>
      <c r="K498" s="23"/>
    </row>
    <row r="499" spans="2:11" ht="16.5" customHeight="1" x14ac:dyDescent="0.2">
      <c r="B499" s="88">
        <v>20484</v>
      </c>
      <c r="C499" s="285" t="s">
        <v>290</v>
      </c>
      <c r="D499" s="285" t="s">
        <v>290</v>
      </c>
      <c r="E499" s="108">
        <v>30</v>
      </c>
      <c r="F499" s="89">
        <v>40510.887096774197</v>
      </c>
      <c r="G499" s="89">
        <f t="shared" si="7"/>
        <v>1215326.6129032259</v>
      </c>
      <c r="H499" s="105"/>
      <c r="K499" s="23"/>
    </row>
    <row r="500" spans="2:11" ht="16.5" customHeight="1" x14ac:dyDescent="0.2">
      <c r="B500" s="88">
        <v>20485</v>
      </c>
      <c r="C500" s="285" t="s">
        <v>291</v>
      </c>
      <c r="D500" s="285" t="s">
        <v>291</v>
      </c>
      <c r="E500" s="108">
        <v>30</v>
      </c>
      <c r="F500" s="89">
        <v>3782.8746526523005</v>
      </c>
      <c r="G500" s="89">
        <f t="shared" si="7"/>
        <v>113486.23957956901</v>
      </c>
      <c r="H500" s="105"/>
      <c r="K500" s="23"/>
    </row>
    <row r="501" spans="2:11" ht="16.5" customHeight="1" x14ac:dyDescent="0.2">
      <c r="B501" s="88">
        <v>20486</v>
      </c>
      <c r="C501" s="285" t="s">
        <v>292</v>
      </c>
      <c r="D501" s="285" t="s">
        <v>292</v>
      </c>
      <c r="E501" s="108">
        <v>9</v>
      </c>
      <c r="F501" s="89">
        <v>846847.68655392225</v>
      </c>
      <c r="G501" s="89">
        <f t="shared" si="7"/>
        <v>7621629.1789853005</v>
      </c>
      <c r="H501" s="105"/>
      <c r="K501" s="23"/>
    </row>
    <row r="502" spans="2:11" ht="16.5" customHeight="1" x14ac:dyDescent="0.2">
      <c r="B502" s="88">
        <v>20487</v>
      </c>
      <c r="C502" s="285" t="s">
        <v>293</v>
      </c>
      <c r="D502" s="285" t="s">
        <v>293</v>
      </c>
      <c r="E502" s="108">
        <v>3</v>
      </c>
      <c r="F502" s="89">
        <v>200992.63939598561</v>
      </c>
      <c r="G502" s="109">
        <f t="shared" si="7"/>
        <v>602977.91818795679</v>
      </c>
      <c r="H502" s="113" t="s">
        <v>36</v>
      </c>
      <c r="K502" s="23"/>
    </row>
    <row r="503" spans="2:11" ht="16.5" customHeight="1" x14ac:dyDescent="0.2">
      <c r="B503" s="88">
        <v>20488</v>
      </c>
      <c r="C503" s="285" t="s">
        <v>294</v>
      </c>
      <c r="D503" s="285" t="s">
        <v>294</v>
      </c>
      <c r="E503" s="108">
        <v>2</v>
      </c>
      <c r="F503" s="89">
        <v>200992.63939598558</v>
      </c>
      <c r="G503" s="89">
        <f t="shared" si="7"/>
        <v>401985.27879197116</v>
      </c>
      <c r="H503" s="105"/>
      <c r="K503" s="23"/>
    </row>
    <row r="504" spans="2:11" ht="16.5" customHeight="1" x14ac:dyDescent="0.2">
      <c r="B504" s="88">
        <v>20489</v>
      </c>
      <c r="C504" s="285" t="s">
        <v>295</v>
      </c>
      <c r="D504" s="285" t="s">
        <v>295</v>
      </c>
      <c r="E504" s="108">
        <v>3</v>
      </c>
      <c r="F504" s="89">
        <v>196761.21540870168</v>
      </c>
      <c r="G504" s="89">
        <f t="shared" si="7"/>
        <v>590283.64622610505</v>
      </c>
      <c r="H504" s="105"/>
      <c r="K504" s="23"/>
    </row>
    <row r="505" spans="2:11" ht="16.5" customHeight="1" x14ac:dyDescent="0.2">
      <c r="B505" s="88">
        <v>20490</v>
      </c>
      <c r="C505" s="285" t="s">
        <v>296</v>
      </c>
      <c r="D505" s="285" t="s">
        <v>296</v>
      </c>
      <c r="E505" s="108">
        <v>3</v>
      </c>
      <c r="F505" s="89">
        <v>196761.21540870168</v>
      </c>
      <c r="G505" s="89">
        <f t="shared" si="7"/>
        <v>590283.64622610505</v>
      </c>
      <c r="H505" s="105"/>
      <c r="K505" s="23"/>
    </row>
    <row r="506" spans="2:11" ht="16.5" customHeight="1" x14ac:dyDescent="0.2">
      <c r="B506" s="88">
        <v>20491</v>
      </c>
      <c r="C506" s="285" t="s">
        <v>297</v>
      </c>
      <c r="D506" s="285" t="s">
        <v>297</v>
      </c>
      <c r="E506" s="108">
        <v>3</v>
      </c>
      <c r="F506" s="89">
        <v>452316.24664159055</v>
      </c>
      <c r="G506" s="89">
        <f t="shared" si="7"/>
        <v>1356948.7399247717</v>
      </c>
      <c r="H506" s="105"/>
      <c r="K506" s="23"/>
    </row>
    <row r="507" spans="2:11" ht="16.5" customHeight="1" x14ac:dyDescent="0.2">
      <c r="B507" s="88">
        <v>20492</v>
      </c>
      <c r="C507" s="285" t="s">
        <v>298</v>
      </c>
      <c r="D507" s="285" t="s">
        <v>298</v>
      </c>
      <c r="E507" s="108">
        <v>5</v>
      </c>
      <c r="F507" s="89">
        <v>9651.2111993966282</v>
      </c>
      <c r="G507" s="89">
        <f t="shared" si="7"/>
        <v>48256.055996983137</v>
      </c>
      <c r="H507" s="105"/>
      <c r="K507" s="23"/>
    </row>
    <row r="508" spans="2:11" ht="16.5" customHeight="1" x14ac:dyDescent="0.2">
      <c r="B508" s="88">
        <v>20493</v>
      </c>
      <c r="C508" s="285" t="s">
        <v>299</v>
      </c>
      <c r="D508" s="285" t="s">
        <v>299</v>
      </c>
      <c r="E508" s="108">
        <v>10</v>
      </c>
      <c r="F508" s="89">
        <v>74420</v>
      </c>
      <c r="G508" s="89">
        <f t="shared" si="7"/>
        <v>744200</v>
      </c>
      <c r="H508" s="105"/>
      <c r="K508" s="23"/>
    </row>
    <row r="509" spans="2:11" ht="16.5" customHeight="1" x14ac:dyDescent="0.2">
      <c r="B509" s="88">
        <v>20494</v>
      </c>
      <c r="C509" s="285" t="s">
        <v>300</v>
      </c>
      <c r="D509" s="285" t="s">
        <v>300</v>
      </c>
      <c r="E509" s="108">
        <v>5</v>
      </c>
      <c r="F509" s="89">
        <v>108046.44905841023</v>
      </c>
      <c r="G509" s="89">
        <f t="shared" si="7"/>
        <v>540232.24529205111</v>
      </c>
      <c r="H509" s="105"/>
      <c r="K509" s="23"/>
    </row>
    <row r="510" spans="2:11" ht="16.5" customHeight="1" x14ac:dyDescent="0.2">
      <c r="B510" s="88">
        <v>20495</v>
      </c>
      <c r="C510" s="285" t="s">
        <v>301</v>
      </c>
      <c r="D510" s="285" t="s">
        <v>301</v>
      </c>
      <c r="E510" s="108">
        <v>7</v>
      </c>
      <c r="F510" s="89">
        <v>69769.787368866659</v>
      </c>
      <c r="G510" s="89">
        <f t="shared" si="7"/>
        <v>488388.5115820666</v>
      </c>
      <c r="H510" s="105"/>
      <c r="K510" s="23"/>
    </row>
    <row r="511" spans="2:11" ht="16.5" customHeight="1" x14ac:dyDescent="0.2">
      <c r="B511" s="88">
        <v>20496</v>
      </c>
      <c r="C511" s="285" t="s">
        <v>302</v>
      </c>
      <c r="D511" s="285" t="s">
        <v>302</v>
      </c>
      <c r="E511" s="108">
        <v>5</v>
      </c>
      <c r="F511" s="89">
        <v>69769.787368866659</v>
      </c>
      <c r="G511" s="89">
        <f t="shared" si="7"/>
        <v>348848.93684433331</v>
      </c>
      <c r="H511" s="105"/>
      <c r="K511" s="23"/>
    </row>
    <row r="512" spans="2:11" ht="16.5" customHeight="1" x14ac:dyDescent="0.2">
      <c r="B512" s="88">
        <v>20497</v>
      </c>
      <c r="C512" s="285" t="s">
        <v>303</v>
      </c>
      <c r="D512" s="285" t="s">
        <v>303</v>
      </c>
      <c r="E512" s="108">
        <v>25</v>
      </c>
      <c r="F512" s="89">
        <v>69769.787368866659</v>
      </c>
      <c r="G512" s="89">
        <f t="shared" si="7"/>
        <v>1744244.6842216665</v>
      </c>
      <c r="H512" s="105"/>
      <c r="K512" s="23"/>
    </row>
    <row r="513" spans="2:11" ht="16.5" customHeight="1" x14ac:dyDescent="0.2">
      <c r="B513" s="88">
        <v>20498</v>
      </c>
      <c r="C513" s="285" t="s">
        <v>304</v>
      </c>
      <c r="D513" s="285" t="s">
        <v>304</v>
      </c>
      <c r="E513" s="108">
        <v>33</v>
      </c>
      <c r="F513" s="89">
        <v>69769.787368866659</v>
      </c>
      <c r="G513" s="89">
        <f t="shared" si="7"/>
        <v>2302402.9831725997</v>
      </c>
      <c r="H513" s="105"/>
      <c r="K513" s="23"/>
    </row>
    <row r="514" spans="2:11" ht="16.5" customHeight="1" x14ac:dyDescent="0.2">
      <c r="B514" s="88">
        <v>20499</v>
      </c>
      <c r="C514" s="285" t="s">
        <v>305</v>
      </c>
      <c r="D514" s="285" t="s">
        <v>305</v>
      </c>
      <c r="E514" s="108">
        <v>51</v>
      </c>
      <c r="F514" s="89">
        <v>69769.787368866659</v>
      </c>
      <c r="G514" s="89">
        <f t="shared" si="7"/>
        <v>3558259.1558121997</v>
      </c>
      <c r="H514" s="105"/>
      <c r="K514" s="23"/>
    </row>
    <row r="515" spans="2:11" ht="16.5" customHeight="1" x14ac:dyDescent="0.2">
      <c r="B515" s="88">
        <v>20500</v>
      </c>
      <c r="C515" s="285" t="s">
        <v>306</v>
      </c>
      <c r="D515" s="285" t="s">
        <v>306</v>
      </c>
      <c r="E515" s="108">
        <v>66</v>
      </c>
      <c r="F515" s="89">
        <v>69769.787368866659</v>
      </c>
      <c r="G515" s="89">
        <f t="shared" si="7"/>
        <v>4604805.9663451994</v>
      </c>
      <c r="H515" s="105"/>
      <c r="K515" s="23"/>
    </row>
    <row r="516" spans="2:11" ht="16.5" customHeight="1" x14ac:dyDescent="0.2">
      <c r="B516" s="88">
        <v>20501</v>
      </c>
      <c r="C516" s="285" t="s">
        <v>307</v>
      </c>
      <c r="D516" s="285" t="s">
        <v>307</v>
      </c>
      <c r="E516" s="108">
        <v>124</v>
      </c>
      <c r="F516" s="89">
        <v>69769.787368866659</v>
      </c>
      <c r="G516" s="89">
        <f t="shared" si="7"/>
        <v>8651453.6337394658</v>
      </c>
      <c r="H516" s="105"/>
      <c r="K516" s="23"/>
    </row>
    <row r="517" spans="2:11" ht="16.5" customHeight="1" x14ac:dyDescent="0.2">
      <c r="B517" s="88">
        <v>20502</v>
      </c>
      <c r="C517" s="285" t="s">
        <v>308</v>
      </c>
      <c r="D517" s="285" t="s">
        <v>308</v>
      </c>
      <c r="E517" s="108">
        <v>123</v>
      </c>
      <c r="F517" s="89">
        <v>69211.964174190565</v>
      </c>
      <c r="G517" s="89">
        <f t="shared" si="7"/>
        <v>8513071.5934254397</v>
      </c>
      <c r="H517" s="105"/>
      <c r="K517" s="23"/>
    </row>
    <row r="518" spans="2:11" ht="16.5" customHeight="1" x14ac:dyDescent="0.2">
      <c r="B518" s="88">
        <v>20503</v>
      </c>
      <c r="C518" s="285" t="s">
        <v>309</v>
      </c>
      <c r="D518" s="285" t="s">
        <v>309</v>
      </c>
      <c r="E518" s="108">
        <v>3</v>
      </c>
      <c r="F518" s="89">
        <v>70775.548795575291</v>
      </c>
      <c r="G518" s="89">
        <f t="shared" si="7"/>
        <v>212326.64638672589</v>
      </c>
      <c r="H518" s="105"/>
      <c r="K518" s="23"/>
    </row>
    <row r="519" spans="2:11" ht="16.5" customHeight="1" x14ac:dyDescent="0.2">
      <c r="B519" s="88">
        <v>20504</v>
      </c>
      <c r="C519" s="285" t="s">
        <v>309</v>
      </c>
      <c r="D519" s="285" t="s">
        <v>309</v>
      </c>
      <c r="E519" s="108">
        <v>12</v>
      </c>
      <c r="F519" s="89">
        <v>2083760</v>
      </c>
      <c r="G519" s="89">
        <f t="shared" si="7"/>
        <v>25005120</v>
      </c>
      <c r="H519" s="105"/>
      <c r="K519" s="23"/>
    </row>
    <row r="520" spans="2:11" ht="16.5" customHeight="1" x14ac:dyDescent="0.2">
      <c r="B520" s="88">
        <v>20505</v>
      </c>
      <c r="C520" s="285" t="s">
        <v>310</v>
      </c>
      <c r="D520" s="285" t="s">
        <v>310</v>
      </c>
      <c r="E520" s="108">
        <v>15</v>
      </c>
      <c r="F520" s="89">
        <v>34961.659784604279</v>
      </c>
      <c r="G520" s="89">
        <f t="shared" si="7"/>
        <v>524424.89676906413</v>
      </c>
      <c r="H520" s="105"/>
      <c r="K520" s="23"/>
    </row>
    <row r="521" spans="2:11" ht="16.5" customHeight="1" x14ac:dyDescent="0.2">
      <c r="B521" s="88">
        <v>20506</v>
      </c>
      <c r="C521" s="285" t="s">
        <v>311</v>
      </c>
      <c r="D521" s="285" t="s">
        <v>311</v>
      </c>
      <c r="E521" s="108">
        <v>47</v>
      </c>
      <c r="F521" s="89">
        <v>26719.946808510638</v>
      </c>
      <c r="G521" s="89">
        <f t="shared" si="7"/>
        <v>1255837.5</v>
      </c>
      <c r="H521" s="105"/>
      <c r="K521" s="23"/>
    </row>
    <row r="522" spans="2:11" ht="16.5" customHeight="1" x14ac:dyDescent="0.2">
      <c r="B522" s="88">
        <v>20507</v>
      </c>
      <c r="C522" s="285" t="s">
        <v>312</v>
      </c>
      <c r="D522" s="285" t="s">
        <v>312</v>
      </c>
      <c r="E522" s="108">
        <v>6</v>
      </c>
      <c r="F522" s="89">
        <v>179405.35714285713</v>
      </c>
      <c r="G522" s="89">
        <f t="shared" si="7"/>
        <v>1076432.1428571427</v>
      </c>
      <c r="H522" s="105"/>
      <c r="K522" s="23"/>
    </row>
    <row r="523" spans="2:11" ht="16.5" customHeight="1" x14ac:dyDescent="0.2">
      <c r="B523" s="88">
        <v>20508</v>
      </c>
      <c r="C523" s="285" t="s">
        <v>313</v>
      </c>
      <c r="D523" s="285" t="s">
        <v>313</v>
      </c>
      <c r="E523" s="108">
        <v>31</v>
      </c>
      <c r="F523" s="89">
        <v>62016.666666666664</v>
      </c>
      <c r="G523" s="89">
        <f t="shared" si="7"/>
        <v>1922516.6666666665</v>
      </c>
      <c r="H523" s="105"/>
      <c r="K523" s="23"/>
    </row>
    <row r="524" spans="2:11" ht="16.5" customHeight="1" x14ac:dyDescent="0.2">
      <c r="B524" s="88">
        <v>20509</v>
      </c>
      <c r="C524" s="285" t="s">
        <v>314</v>
      </c>
      <c r="D524" s="285" t="s">
        <v>314</v>
      </c>
      <c r="E524" s="108">
        <v>40</v>
      </c>
      <c r="F524" s="89">
        <v>12403.333333333334</v>
      </c>
      <c r="G524" s="109">
        <f t="shared" si="7"/>
        <v>496133.33333333337</v>
      </c>
      <c r="H524" s="113" t="s">
        <v>36</v>
      </c>
      <c r="K524" s="23"/>
    </row>
    <row r="525" spans="2:11" ht="16.5" customHeight="1" x14ac:dyDescent="0.2">
      <c r="B525" s="88">
        <v>20510</v>
      </c>
      <c r="C525" s="285" t="s">
        <v>315</v>
      </c>
      <c r="D525" s="285" t="s">
        <v>315</v>
      </c>
      <c r="E525" s="108">
        <v>12</v>
      </c>
      <c r="F525" s="89">
        <v>29376.75257636491</v>
      </c>
      <c r="G525" s="89">
        <f t="shared" si="7"/>
        <v>352521.03091637895</v>
      </c>
      <c r="H525" s="105"/>
      <c r="K525" s="23"/>
    </row>
    <row r="526" spans="2:11" ht="16.5" customHeight="1" x14ac:dyDescent="0.2">
      <c r="B526" s="88">
        <v>20511</v>
      </c>
      <c r="C526" s="285" t="s">
        <v>316</v>
      </c>
      <c r="D526" s="285" t="s">
        <v>316</v>
      </c>
      <c r="E526" s="108">
        <v>20</v>
      </c>
      <c r="F526" s="89">
        <v>11163</v>
      </c>
      <c r="G526" s="89">
        <f t="shared" si="7"/>
        <v>223260</v>
      </c>
      <c r="H526" s="105"/>
      <c r="K526" s="23"/>
    </row>
    <row r="527" spans="2:11" ht="16.5" customHeight="1" x14ac:dyDescent="0.2">
      <c r="B527" s="88">
        <v>20512</v>
      </c>
      <c r="C527" s="285" t="s">
        <v>317</v>
      </c>
      <c r="D527" s="285" t="s">
        <v>317</v>
      </c>
      <c r="E527" s="108">
        <v>5</v>
      </c>
      <c r="F527" s="89">
        <v>255818.75</v>
      </c>
      <c r="G527" s="89">
        <f t="shared" si="7"/>
        <v>1279093.75</v>
      </c>
      <c r="H527" s="105"/>
      <c r="K527" s="23"/>
    </row>
    <row r="528" spans="2:11" ht="16.5" customHeight="1" x14ac:dyDescent="0.2">
      <c r="B528" s="88">
        <v>20513</v>
      </c>
      <c r="C528" s="285" t="s">
        <v>318</v>
      </c>
      <c r="D528" s="285" t="s">
        <v>318</v>
      </c>
      <c r="E528" s="108">
        <v>15</v>
      </c>
      <c r="F528" s="89">
        <v>34961.659784604279</v>
      </c>
      <c r="G528" s="89">
        <f t="shared" ref="G528:G591" si="8">+F528*E528</f>
        <v>524424.89676906413</v>
      </c>
      <c r="H528" s="105"/>
      <c r="K528" s="23"/>
    </row>
    <row r="529" spans="2:11" ht="16.5" customHeight="1" x14ac:dyDescent="0.2">
      <c r="B529" s="88">
        <v>20514</v>
      </c>
      <c r="C529" s="285" t="s">
        <v>319</v>
      </c>
      <c r="D529" s="285" t="s">
        <v>319</v>
      </c>
      <c r="E529" s="108">
        <v>10</v>
      </c>
      <c r="F529" s="89">
        <v>29376.75257636491</v>
      </c>
      <c r="G529" s="89">
        <f t="shared" si="8"/>
        <v>293767.52576364909</v>
      </c>
      <c r="H529" s="105"/>
      <c r="K529" s="23"/>
    </row>
    <row r="530" spans="2:11" ht="16.5" customHeight="1" x14ac:dyDescent="0.2">
      <c r="B530" s="88">
        <v>20515</v>
      </c>
      <c r="C530" s="285" t="s">
        <v>320</v>
      </c>
      <c r="D530" s="285" t="s">
        <v>320</v>
      </c>
      <c r="E530" s="108">
        <v>30</v>
      </c>
      <c r="F530" s="89">
        <v>3782.8746526523005</v>
      </c>
      <c r="G530" s="89">
        <f t="shared" si="8"/>
        <v>113486.23957956901</v>
      </c>
      <c r="H530" s="105"/>
      <c r="K530" s="23"/>
    </row>
    <row r="531" spans="2:11" ht="16.5" customHeight="1" x14ac:dyDescent="0.2">
      <c r="B531" s="88">
        <v>20516</v>
      </c>
      <c r="C531" s="285" t="s">
        <v>321</v>
      </c>
      <c r="D531" s="285" t="s">
        <v>321</v>
      </c>
      <c r="E531" s="108">
        <v>14</v>
      </c>
      <c r="F531" s="89">
        <v>1964.1250333956718</v>
      </c>
      <c r="G531" s="89">
        <f t="shared" si="8"/>
        <v>27497.750467539405</v>
      </c>
      <c r="H531" s="105"/>
      <c r="K531" s="23"/>
    </row>
    <row r="532" spans="2:11" ht="16.5" customHeight="1" x14ac:dyDescent="0.2">
      <c r="B532" s="88">
        <v>20517</v>
      </c>
      <c r="C532" s="285" t="s">
        <v>322</v>
      </c>
      <c r="D532" s="285" t="s">
        <v>322</v>
      </c>
      <c r="E532" s="108">
        <v>30</v>
      </c>
      <c r="F532" s="89">
        <v>34961.659784604279</v>
      </c>
      <c r="G532" s="109">
        <f t="shared" si="8"/>
        <v>1048849.7935381283</v>
      </c>
      <c r="H532" s="113" t="s">
        <v>36</v>
      </c>
      <c r="K532" s="23"/>
    </row>
    <row r="533" spans="2:11" ht="16.5" customHeight="1" x14ac:dyDescent="0.2">
      <c r="B533" s="88">
        <v>20518</v>
      </c>
      <c r="C533" s="285" t="s">
        <v>323</v>
      </c>
      <c r="D533" s="285" t="s">
        <v>323</v>
      </c>
      <c r="E533" s="108">
        <v>17</v>
      </c>
      <c r="F533" s="89">
        <v>28953.633598189888</v>
      </c>
      <c r="G533" s="89">
        <f t="shared" si="8"/>
        <v>492211.77116922813</v>
      </c>
      <c r="H533" s="105"/>
      <c r="K533" s="23"/>
    </row>
    <row r="534" spans="2:11" ht="16.5" customHeight="1" x14ac:dyDescent="0.2">
      <c r="B534" s="88">
        <v>20519</v>
      </c>
      <c r="C534" s="285" t="s">
        <v>324</v>
      </c>
      <c r="D534" s="285" t="s">
        <v>324</v>
      </c>
      <c r="E534" s="108">
        <v>7</v>
      </c>
      <c r="F534" s="89">
        <v>255818.75</v>
      </c>
      <c r="G534" s="89">
        <f t="shared" si="8"/>
        <v>1790731.25</v>
      </c>
      <c r="H534" s="105"/>
      <c r="K534" s="23"/>
    </row>
    <row r="535" spans="2:11" ht="16.5" customHeight="1" x14ac:dyDescent="0.2">
      <c r="B535" s="88">
        <v>20520</v>
      </c>
      <c r="C535" s="285" t="s">
        <v>325</v>
      </c>
      <c r="D535" s="285" t="s">
        <v>325</v>
      </c>
      <c r="E535" s="108">
        <v>3</v>
      </c>
      <c r="F535" s="89">
        <v>4519156.4241665946</v>
      </c>
      <c r="G535" s="89">
        <f t="shared" si="8"/>
        <v>13557469.272499785</v>
      </c>
      <c r="H535" s="105"/>
      <c r="K535" s="23"/>
    </row>
    <row r="536" spans="2:11" ht="16.5" customHeight="1" x14ac:dyDescent="0.2">
      <c r="B536" s="88">
        <v>20521</v>
      </c>
      <c r="C536" s="285" t="s">
        <v>326</v>
      </c>
      <c r="D536" s="285" t="s">
        <v>326</v>
      </c>
      <c r="E536" s="108">
        <v>11</v>
      </c>
      <c r="F536" s="89">
        <v>255818.75</v>
      </c>
      <c r="G536" s="89">
        <f t="shared" si="8"/>
        <v>2814006.25</v>
      </c>
      <c r="H536" s="105"/>
      <c r="K536" s="23"/>
    </row>
    <row r="537" spans="2:11" ht="16.5" customHeight="1" x14ac:dyDescent="0.2">
      <c r="B537" s="88">
        <v>20522</v>
      </c>
      <c r="C537" s="285" t="s">
        <v>327</v>
      </c>
      <c r="D537" s="285" t="s">
        <v>327</v>
      </c>
      <c r="E537" s="108">
        <v>9</v>
      </c>
      <c r="F537" s="89">
        <v>255818.75</v>
      </c>
      <c r="G537" s="89">
        <f t="shared" si="8"/>
        <v>2302368.75</v>
      </c>
      <c r="H537" s="105"/>
      <c r="K537" s="23"/>
    </row>
    <row r="538" spans="2:11" ht="16.5" customHeight="1" x14ac:dyDescent="0.2">
      <c r="B538" s="88">
        <v>20523</v>
      </c>
      <c r="C538" s="285" t="s">
        <v>328</v>
      </c>
      <c r="D538" s="285" t="s">
        <v>328</v>
      </c>
      <c r="E538" s="108">
        <v>5</v>
      </c>
      <c r="F538" s="89">
        <v>255818.75</v>
      </c>
      <c r="G538" s="89">
        <f t="shared" si="8"/>
        <v>1279093.75</v>
      </c>
      <c r="H538" s="105"/>
      <c r="K538" s="23"/>
    </row>
    <row r="539" spans="2:11" ht="16.5" customHeight="1" x14ac:dyDescent="0.2">
      <c r="B539" s="88">
        <v>20524</v>
      </c>
      <c r="C539" s="285" t="s">
        <v>329</v>
      </c>
      <c r="D539" s="285" t="s">
        <v>329</v>
      </c>
      <c r="E539" s="108">
        <v>3</v>
      </c>
      <c r="F539" s="89">
        <v>4519156.4241665946</v>
      </c>
      <c r="G539" s="89">
        <f t="shared" si="8"/>
        <v>13557469.272499785</v>
      </c>
      <c r="H539" s="105"/>
      <c r="K539" s="23"/>
    </row>
    <row r="540" spans="2:11" ht="16.5" customHeight="1" x14ac:dyDescent="0.2">
      <c r="B540" s="88">
        <v>20525</v>
      </c>
      <c r="C540" s="285" t="s">
        <v>330</v>
      </c>
      <c r="D540" s="285" t="s">
        <v>330</v>
      </c>
      <c r="E540" s="108">
        <v>116</v>
      </c>
      <c r="F540" s="89">
        <v>10465.3125</v>
      </c>
      <c r="G540" s="89">
        <f t="shared" si="8"/>
        <v>1213976.25</v>
      </c>
      <c r="H540" s="105"/>
      <c r="K540" s="23"/>
    </row>
    <row r="541" spans="2:11" ht="16.5" customHeight="1" x14ac:dyDescent="0.2">
      <c r="B541" s="88">
        <v>20526</v>
      </c>
      <c r="C541" s="285" t="s">
        <v>330</v>
      </c>
      <c r="D541" s="285" t="s">
        <v>330</v>
      </c>
      <c r="E541" s="108">
        <v>15</v>
      </c>
      <c r="F541" s="89">
        <v>83722.5</v>
      </c>
      <c r="G541" s="89">
        <f t="shared" si="8"/>
        <v>1255837.5</v>
      </c>
      <c r="H541" s="105"/>
      <c r="K541" s="23"/>
    </row>
    <row r="542" spans="2:11" ht="16.5" customHeight="1" x14ac:dyDescent="0.2">
      <c r="B542" s="88">
        <v>20527</v>
      </c>
      <c r="C542" s="285" t="s">
        <v>331</v>
      </c>
      <c r="D542" s="285" t="s">
        <v>331</v>
      </c>
      <c r="E542" s="108">
        <v>17</v>
      </c>
      <c r="F542" s="89">
        <v>73872.794117647063</v>
      </c>
      <c r="G542" s="89">
        <f t="shared" si="8"/>
        <v>1255837.5</v>
      </c>
      <c r="H542" s="105"/>
      <c r="K542" s="23"/>
    </row>
    <row r="543" spans="2:11" ht="16.5" customHeight="1" x14ac:dyDescent="0.2">
      <c r="B543" s="88">
        <v>20528</v>
      </c>
      <c r="C543" s="285" t="s">
        <v>332</v>
      </c>
      <c r="D543" s="285" t="s">
        <v>332</v>
      </c>
      <c r="E543" s="108">
        <v>15</v>
      </c>
      <c r="F543" s="89">
        <v>83722.5</v>
      </c>
      <c r="G543" s="89">
        <f t="shared" si="8"/>
        <v>1255837.5</v>
      </c>
      <c r="H543" s="105"/>
      <c r="K543" s="23"/>
    </row>
    <row r="544" spans="2:11" ht="16.5" customHeight="1" x14ac:dyDescent="0.2">
      <c r="B544" s="88">
        <v>20529</v>
      </c>
      <c r="C544" s="285" t="s">
        <v>333</v>
      </c>
      <c r="D544" s="285" t="s">
        <v>333</v>
      </c>
      <c r="E544" s="108">
        <v>3</v>
      </c>
      <c r="F544" s="89">
        <v>4519156.4241665946</v>
      </c>
      <c r="G544" s="89">
        <f t="shared" si="8"/>
        <v>13557469.272499785</v>
      </c>
      <c r="H544" s="105"/>
      <c r="K544" s="23"/>
    </row>
    <row r="545" spans="2:11" ht="16.5" customHeight="1" x14ac:dyDescent="0.2">
      <c r="B545" s="88">
        <v>20530</v>
      </c>
      <c r="C545" s="285" t="s">
        <v>334</v>
      </c>
      <c r="D545" s="285" t="s">
        <v>334</v>
      </c>
      <c r="E545" s="108">
        <v>1090</v>
      </c>
      <c r="F545" s="89">
        <v>25540.742190693567</v>
      </c>
      <c r="G545" s="89">
        <f t="shared" si="8"/>
        <v>27839408.987855989</v>
      </c>
      <c r="H545" s="105"/>
      <c r="K545" s="23"/>
    </row>
    <row r="546" spans="2:11" ht="16.5" customHeight="1" x14ac:dyDescent="0.2">
      <c r="B546" s="88">
        <v>20531</v>
      </c>
      <c r="C546" s="285" t="s">
        <v>335</v>
      </c>
      <c r="D546" s="285" t="s">
        <v>335</v>
      </c>
      <c r="E546" s="108">
        <v>23</v>
      </c>
      <c r="F546" s="89">
        <v>837225</v>
      </c>
      <c r="G546" s="89">
        <f t="shared" si="8"/>
        <v>19256175</v>
      </c>
      <c r="H546" s="105"/>
      <c r="K546" s="23"/>
    </row>
    <row r="547" spans="2:11" ht="16.5" customHeight="1" x14ac:dyDescent="0.2">
      <c r="B547" s="88">
        <v>20532</v>
      </c>
      <c r="C547" s="285" t="s">
        <v>336</v>
      </c>
      <c r="D547" s="285" t="s">
        <v>336</v>
      </c>
      <c r="E547" s="108">
        <v>75</v>
      </c>
      <c r="F547" s="89">
        <v>34961.659784604279</v>
      </c>
      <c r="G547" s="89">
        <f t="shared" si="8"/>
        <v>2622124.483845321</v>
      </c>
      <c r="H547" s="105"/>
      <c r="K547" s="23"/>
    </row>
    <row r="548" spans="2:11" ht="16.5" customHeight="1" x14ac:dyDescent="0.2">
      <c r="B548" s="88">
        <v>20533</v>
      </c>
      <c r="C548" s="285" t="s">
        <v>337</v>
      </c>
      <c r="D548" s="285" t="s">
        <v>337</v>
      </c>
      <c r="E548" s="108">
        <v>6</v>
      </c>
      <c r="F548" s="89">
        <v>33735.130327582665</v>
      </c>
      <c r="G548" s="89">
        <f t="shared" si="8"/>
        <v>202410.78196549599</v>
      </c>
      <c r="H548" s="105"/>
      <c r="K548" s="23"/>
    </row>
    <row r="549" spans="2:11" ht="16.5" customHeight="1" x14ac:dyDescent="0.2">
      <c r="B549" s="88">
        <v>20534</v>
      </c>
      <c r="C549" s="285" t="s">
        <v>338</v>
      </c>
      <c r="D549" s="285" t="s">
        <v>338</v>
      </c>
      <c r="E549" s="108">
        <v>44</v>
      </c>
      <c r="F549" s="89">
        <v>28541.761363636364</v>
      </c>
      <c r="G549" s="89">
        <f t="shared" si="8"/>
        <v>1255837.5</v>
      </c>
      <c r="H549" s="105"/>
      <c r="K549" s="23"/>
    </row>
    <row r="550" spans="2:11" ht="16.5" customHeight="1" x14ac:dyDescent="0.2">
      <c r="B550" s="88">
        <v>20535</v>
      </c>
      <c r="C550" s="285" t="s">
        <v>339</v>
      </c>
      <c r="D550" s="285" t="s">
        <v>339</v>
      </c>
      <c r="E550" s="108">
        <v>10</v>
      </c>
      <c r="F550" s="89">
        <v>29376.75257636491</v>
      </c>
      <c r="G550" s="89">
        <f t="shared" si="8"/>
        <v>293767.52576364909</v>
      </c>
      <c r="H550" s="105"/>
      <c r="K550" s="23"/>
    </row>
    <row r="551" spans="2:11" ht="16.5" customHeight="1" x14ac:dyDescent="0.2">
      <c r="B551" s="88">
        <v>20536</v>
      </c>
      <c r="C551" s="285" t="s">
        <v>340</v>
      </c>
      <c r="D551" s="285" t="s">
        <v>340</v>
      </c>
      <c r="E551" s="108">
        <v>3</v>
      </c>
      <c r="F551" s="89">
        <v>34961.659784604279</v>
      </c>
      <c r="G551" s="89">
        <f t="shared" si="8"/>
        <v>104884.97935381284</v>
      </c>
      <c r="H551" s="105"/>
      <c r="K551" s="23"/>
    </row>
    <row r="552" spans="2:11" ht="16.5" customHeight="1" x14ac:dyDescent="0.2">
      <c r="B552" s="88">
        <v>20537</v>
      </c>
      <c r="C552" s="285" t="s">
        <v>341</v>
      </c>
      <c r="D552" s="285" t="s">
        <v>341</v>
      </c>
      <c r="E552" s="108">
        <v>10</v>
      </c>
      <c r="F552" s="89">
        <v>34961.659784604279</v>
      </c>
      <c r="G552" s="89">
        <f t="shared" si="8"/>
        <v>349616.59784604277</v>
      </c>
      <c r="H552" s="105"/>
      <c r="K552" s="23"/>
    </row>
    <row r="553" spans="2:11" ht="16.5" customHeight="1" x14ac:dyDescent="0.2">
      <c r="B553" s="88">
        <v>20538</v>
      </c>
      <c r="C553" s="285" t="s">
        <v>342</v>
      </c>
      <c r="D553" s="285" t="s">
        <v>342</v>
      </c>
      <c r="E553" s="108">
        <v>2</v>
      </c>
      <c r="F553" s="89">
        <v>34961.659784604279</v>
      </c>
      <c r="G553" s="89">
        <f t="shared" si="8"/>
        <v>69923.319569208557</v>
      </c>
      <c r="H553" s="105"/>
      <c r="K553" s="23"/>
    </row>
    <row r="554" spans="2:11" ht="16.5" customHeight="1" x14ac:dyDescent="0.2">
      <c r="B554" s="88">
        <v>20539</v>
      </c>
      <c r="C554" s="285" t="s">
        <v>343</v>
      </c>
      <c r="D554" s="285" t="s">
        <v>343</v>
      </c>
      <c r="E554" s="108">
        <v>40</v>
      </c>
      <c r="F554" s="89">
        <v>6434.1407995977534</v>
      </c>
      <c r="G554" s="109">
        <f t="shared" si="8"/>
        <v>257365.63198391013</v>
      </c>
      <c r="H554" s="113" t="s">
        <v>36</v>
      </c>
      <c r="K554" s="23"/>
    </row>
    <row r="555" spans="2:11" ht="16.5" customHeight="1" x14ac:dyDescent="0.2">
      <c r="B555" s="88">
        <v>20540</v>
      </c>
      <c r="C555" s="285" t="s">
        <v>344</v>
      </c>
      <c r="D555" s="285" t="s">
        <v>344</v>
      </c>
      <c r="E555" s="108">
        <v>6</v>
      </c>
      <c r="F555" s="89">
        <v>16978.727709178755</v>
      </c>
      <c r="G555" s="89">
        <f t="shared" si="8"/>
        <v>101872.36625507253</v>
      </c>
      <c r="H555" s="105"/>
      <c r="K555" s="23"/>
    </row>
    <row r="556" spans="2:11" ht="16.5" customHeight="1" x14ac:dyDescent="0.2">
      <c r="B556" s="88">
        <v>20541</v>
      </c>
      <c r="C556" s="285" t="s">
        <v>345</v>
      </c>
      <c r="D556" s="285" t="s">
        <v>345</v>
      </c>
      <c r="E556" s="108">
        <v>75</v>
      </c>
      <c r="F556" s="89">
        <v>16744.5</v>
      </c>
      <c r="G556" s="89">
        <f t="shared" si="8"/>
        <v>1255837.5</v>
      </c>
      <c r="H556" s="105"/>
      <c r="K556" s="23"/>
    </row>
    <row r="557" spans="2:11" ht="16.5" customHeight="1" x14ac:dyDescent="0.2">
      <c r="B557" s="88">
        <v>20542</v>
      </c>
      <c r="C557" s="285" t="s">
        <v>346</v>
      </c>
      <c r="D557" s="285" t="s">
        <v>346</v>
      </c>
      <c r="E557" s="108">
        <v>10</v>
      </c>
      <c r="F557" s="89">
        <v>13494.052131033066</v>
      </c>
      <c r="G557" s="89">
        <f t="shared" si="8"/>
        <v>134940.52131033066</v>
      </c>
      <c r="H557" s="105"/>
      <c r="K557" s="23"/>
    </row>
    <row r="558" spans="2:11" ht="16.5" customHeight="1" x14ac:dyDescent="0.2">
      <c r="B558" s="88">
        <v>20543</v>
      </c>
      <c r="C558" s="285" t="s">
        <v>347</v>
      </c>
      <c r="D558" s="285" t="s">
        <v>347</v>
      </c>
      <c r="E558" s="108">
        <v>10</v>
      </c>
      <c r="F558" s="89">
        <v>14759.119518317417</v>
      </c>
      <c r="G558" s="89">
        <f t="shared" si="8"/>
        <v>147591.19518317416</v>
      </c>
      <c r="H558" s="105"/>
      <c r="K558" s="23"/>
    </row>
    <row r="559" spans="2:11" ht="16.5" customHeight="1" x14ac:dyDescent="0.2">
      <c r="B559" s="88">
        <v>20544</v>
      </c>
      <c r="C559" s="285" t="s">
        <v>348</v>
      </c>
      <c r="D559" s="285" t="s">
        <v>348</v>
      </c>
      <c r="E559" s="108">
        <v>10</v>
      </c>
      <c r="F559" s="89">
        <v>14759.119518317417</v>
      </c>
      <c r="G559" s="89">
        <f t="shared" si="8"/>
        <v>147591.19518317416</v>
      </c>
      <c r="H559" s="105"/>
      <c r="K559" s="23"/>
    </row>
    <row r="560" spans="2:11" ht="16.5" customHeight="1" x14ac:dyDescent="0.2">
      <c r="B560" s="88">
        <v>20545</v>
      </c>
      <c r="C560" s="285" t="s">
        <v>349</v>
      </c>
      <c r="D560" s="285" t="s">
        <v>349</v>
      </c>
      <c r="E560" s="108">
        <v>10</v>
      </c>
      <c r="F560" s="89">
        <v>14759.119518317417</v>
      </c>
      <c r="G560" s="89">
        <f t="shared" si="8"/>
        <v>147591.19518317416</v>
      </c>
      <c r="H560" s="105"/>
      <c r="K560" s="23"/>
    </row>
    <row r="561" spans="2:11" ht="16.5" customHeight="1" x14ac:dyDescent="0.2">
      <c r="B561" s="88">
        <v>20546</v>
      </c>
      <c r="C561" s="285" t="s">
        <v>350</v>
      </c>
      <c r="D561" s="285" t="s">
        <v>350</v>
      </c>
      <c r="E561" s="108">
        <v>5</v>
      </c>
      <c r="F561" s="89">
        <v>7674.7421495250564</v>
      </c>
      <c r="G561" s="89">
        <f t="shared" si="8"/>
        <v>38373.710747625286</v>
      </c>
      <c r="H561" s="105"/>
      <c r="K561" s="23"/>
    </row>
    <row r="562" spans="2:11" ht="16.5" customHeight="1" x14ac:dyDescent="0.2">
      <c r="B562" s="88">
        <v>20547</v>
      </c>
      <c r="C562" s="285" t="s">
        <v>351</v>
      </c>
      <c r="D562" s="285" t="s">
        <v>351</v>
      </c>
      <c r="E562" s="108">
        <v>3</v>
      </c>
      <c r="F562" s="89">
        <v>698184.95790184464</v>
      </c>
      <c r="G562" s="89">
        <f t="shared" si="8"/>
        <v>2094554.8737055338</v>
      </c>
      <c r="H562" s="105"/>
      <c r="K562" s="23"/>
    </row>
    <row r="563" spans="2:11" ht="16.5" customHeight="1" x14ac:dyDescent="0.2">
      <c r="B563" s="88">
        <v>20548</v>
      </c>
      <c r="C563" s="285" t="s">
        <v>352</v>
      </c>
      <c r="D563" s="285" t="s">
        <v>352</v>
      </c>
      <c r="E563" s="108">
        <v>16</v>
      </c>
      <c r="F563" s="89">
        <v>4986.7081157828188</v>
      </c>
      <c r="G563" s="89">
        <f t="shared" si="8"/>
        <v>79787.329852525101</v>
      </c>
      <c r="H563" s="105"/>
      <c r="K563" s="23"/>
    </row>
    <row r="564" spans="2:11" ht="16.5" customHeight="1" x14ac:dyDescent="0.2">
      <c r="B564" s="88">
        <v>20549</v>
      </c>
      <c r="C564" s="285" t="s">
        <v>353</v>
      </c>
      <c r="D564" s="285" t="s">
        <v>353</v>
      </c>
      <c r="E564" s="108">
        <v>800</v>
      </c>
      <c r="F564" s="89">
        <v>327.37997387801266</v>
      </c>
      <c r="G564" s="89">
        <f t="shared" si="8"/>
        <v>261903.97910241014</v>
      </c>
      <c r="H564" s="105"/>
      <c r="K564" s="23"/>
    </row>
    <row r="565" spans="2:11" ht="16.5" customHeight="1" x14ac:dyDescent="0.2">
      <c r="B565" s="88">
        <v>20550</v>
      </c>
      <c r="C565" s="285" t="s">
        <v>354</v>
      </c>
      <c r="D565" s="285" t="s">
        <v>354</v>
      </c>
      <c r="E565" s="108">
        <v>500</v>
      </c>
      <c r="F565" s="89">
        <v>327.37997387801266</v>
      </c>
      <c r="G565" s="89">
        <f t="shared" si="8"/>
        <v>163689.98693900634</v>
      </c>
      <c r="H565" s="105"/>
      <c r="K565" s="23"/>
    </row>
    <row r="566" spans="2:11" ht="16.5" customHeight="1" x14ac:dyDescent="0.2">
      <c r="B566" s="88">
        <v>20551</v>
      </c>
      <c r="C566" s="285" t="s">
        <v>355</v>
      </c>
      <c r="D566" s="285" t="s">
        <v>355</v>
      </c>
      <c r="E566" s="108">
        <v>11</v>
      </c>
      <c r="F566" s="89">
        <v>28953.633598189888</v>
      </c>
      <c r="G566" s="89">
        <f t="shared" si="8"/>
        <v>318489.96958008874</v>
      </c>
      <c r="H566" s="105"/>
      <c r="K566" s="23"/>
    </row>
    <row r="567" spans="2:11" ht="16.5" customHeight="1" x14ac:dyDescent="0.2">
      <c r="B567" s="88">
        <v>20552</v>
      </c>
      <c r="C567" s="285" t="s">
        <v>356</v>
      </c>
      <c r="D567" s="285" t="s">
        <v>356</v>
      </c>
      <c r="E567" s="108">
        <v>1</v>
      </c>
      <c r="F567" s="89">
        <v>255818.75</v>
      </c>
      <c r="G567" s="89">
        <f t="shared" si="8"/>
        <v>255818.75</v>
      </c>
      <c r="H567" s="105"/>
      <c r="K567" s="23"/>
    </row>
    <row r="568" spans="2:11" ht="16.5" customHeight="1" x14ac:dyDescent="0.2">
      <c r="B568" s="88">
        <v>20553</v>
      </c>
      <c r="C568" s="285" t="s">
        <v>357</v>
      </c>
      <c r="D568" s="285" t="s">
        <v>357</v>
      </c>
      <c r="E568" s="108">
        <v>9</v>
      </c>
      <c r="F568" s="89">
        <v>6434.1407995977534</v>
      </c>
      <c r="G568" s="89">
        <f t="shared" si="8"/>
        <v>57907.267196379777</v>
      </c>
      <c r="H568" s="105"/>
      <c r="K568" s="23"/>
    </row>
    <row r="569" spans="2:11" ht="16.5" customHeight="1" x14ac:dyDescent="0.2">
      <c r="B569" s="88">
        <v>20554</v>
      </c>
      <c r="C569" s="285" t="s">
        <v>358</v>
      </c>
      <c r="D569" s="285" t="s">
        <v>358</v>
      </c>
      <c r="E569" s="108">
        <v>9</v>
      </c>
      <c r="F569" s="89">
        <v>4182.1915197385397</v>
      </c>
      <c r="G569" s="89">
        <f t="shared" si="8"/>
        <v>37639.723677646856</v>
      </c>
      <c r="H569" s="105"/>
      <c r="K569" s="23"/>
    </row>
    <row r="570" spans="2:11" ht="16.5" customHeight="1" x14ac:dyDescent="0.2">
      <c r="B570" s="88">
        <v>20555</v>
      </c>
      <c r="C570" s="285" t="s">
        <v>359</v>
      </c>
      <c r="D570" s="285" t="s">
        <v>359</v>
      </c>
      <c r="E570" s="108">
        <v>4</v>
      </c>
      <c r="F570" s="89">
        <v>27783.372615019776</v>
      </c>
      <c r="G570" s="89">
        <f t="shared" si="8"/>
        <v>111133.49046007911</v>
      </c>
      <c r="H570" s="105"/>
      <c r="K570" s="23"/>
    </row>
    <row r="571" spans="2:11" ht="16.5" customHeight="1" x14ac:dyDescent="0.2">
      <c r="B571" s="88">
        <v>20556</v>
      </c>
      <c r="C571" s="285" t="s">
        <v>360</v>
      </c>
      <c r="D571" s="285" t="s">
        <v>360</v>
      </c>
      <c r="E571" s="108">
        <v>2</v>
      </c>
      <c r="F571" s="89">
        <v>170545.83333333334</v>
      </c>
      <c r="G571" s="89">
        <f t="shared" si="8"/>
        <v>341091.66666666669</v>
      </c>
      <c r="H571" s="105"/>
      <c r="K571" s="23"/>
    </row>
    <row r="572" spans="2:11" ht="16.5" customHeight="1" x14ac:dyDescent="0.2">
      <c r="B572" s="88">
        <v>20557</v>
      </c>
      <c r="C572" s="285" t="s">
        <v>361</v>
      </c>
      <c r="D572" s="285" t="s">
        <v>361</v>
      </c>
      <c r="E572" s="108">
        <v>7</v>
      </c>
      <c r="F572" s="89">
        <v>212234.0963647344</v>
      </c>
      <c r="G572" s="89">
        <f t="shared" si="8"/>
        <v>1485638.6745531408</v>
      </c>
      <c r="H572" s="105"/>
      <c r="K572" s="23"/>
    </row>
    <row r="573" spans="2:11" ht="16.5" customHeight="1" x14ac:dyDescent="0.2">
      <c r="B573" s="88">
        <v>20558</v>
      </c>
      <c r="C573" s="285" t="s">
        <v>362</v>
      </c>
      <c r="D573" s="285" t="s">
        <v>362</v>
      </c>
      <c r="E573" s="108">
        <v>2</v>
      </c>
      <c r="F573" s="89">
        <v>255818.75</v>
      </c>
      <c r="G573" s="89">
        <f t="shared" si="8"/>
        <v>511637.5</v>
      </c>
      <c r="H573" s="105"/>
      <c r="K573" s="23"/>
    </row>
    <row r="574" spans="2:11" ht="16.5" customHeight="1" x14ac:dyDescent="0.2">
      <c r="B574" s="88">
        <v>20559</v>
      </c>
      <c r="C574" s="285" t="s">
        <v>363</v>
      </c>
      <c r="D574" s="285" t="s">
        <v>363</v>
      </c>
      <c r="E574" s="108">
        <v>2</v>
      </c>
      <c r="F574" s="89">
        <v>255818.75</v>
      </c>
      <c r="G574" s="89">
        <f t="shared" si="8"/>
        <v>511637.5</v>
      </c>
      <c r="H574" s="105"/>
      <c r="K574" s="23"/>
    </row>
    <row r="575" spans="2:11" ht="16.5" customHeight="1" x14ac:dyDescent="0.2">
      <c r="B575" s="88">
        <v>20560</v>
      </c>
      <c r="C575" s="285" t="s">
        <v>364</v>
      </c>
      <c r="D575" s="285" t="s">
        <v>364</v>
      </c>
      <c r="E575" s="108">
        <v>1</v>
      </c>
      <c r="F575" s="89">
        <v>4825.6055996983141</v>
      </c>
      <c r="G575" s="89">
        <f t="shared" si="8"/>
        <v>4825.6055996983141</v>
      </c>
      <c r="H575" s="105"/>
      <c r="K575" s="23"/>
    </row>
    <row r="576" spans="2:11" ht="16.5" customHeight="1" x14ac:dyDescent="0.2">
      <c r="B576" s="88">
        <v>20561</v>
      </c>
      <c r="C576" s="285" t="s">
        <v>365</v>
      </c>
      <c r="D576" s="285" t="s">
        <v>365</v>
      </c>
      <c r="E576" s="108">
        <v>9</v>
      </c>
      <c r="F576" s="89">
        <v>34961.659784604279</v>
      </c>
      <c r="G576" s="109">
        <f t="shared" si="8"/>
        <v>314654.9380614385</v>
      </c>
      <c r="H576" s="113" t="s">
        <v>36</v>
      </c>
      <c r="K576" s="23"/>
    </row>
    <row r="577" spans="2:11" ht="16.5" customHeight="1" x14ac:dyDescent="0.2">
      <c r="B577" s="88">
        <v>20562</v>
      </c>
      <c r="C577" s="285" t="s">
        <v>366</v>
      </c>
      <c r="D577" s="285" t="s">
        <v>366</v>
      </c>
      <c r="E577" s="108">
        <v>9</v>
      </c>
      <c r="F577" s="89">
        <v>106552.38541666667</v>
      </c>
      <c r="G577" s="89">
        <f t="shared" si="8"/>
        <v>958971.46875</v>
      </c>
      <c r="H577" s="105"/>
      <c r="K577" s="23"/>
    </row>
    <row r="578" spans="2:11" ht="16.5" customHeight="1" x14ac:dyDescent="0.2">
      <c r="B578" s="88">
        <v>20563</v>
      </c>
      <c r="C578" s="285" t="s">
        <v>367</v>
      </c>
      <c r="D578" s="285" t="s">
        <v>367</v>
      </c>
      <c r="E578" s="108">
        <v>100</v>
      </c>
      <c r="F578" s="89">
        <v>18605</v>
      </c>
      <c r="G578" s="89">
        <f t="shared" si="8"/>
        <v>1860500</v>
      </c>
      <c r="H578" s="105"/>
      <c r="K578" s="23"/>
    </row>
    <row r="579" spans="2:11" ht="16.5" customHeight="1" x14ac:dyDescent="0.2">
      <c r="B579" s="88">
        <v>20564</v>
      </c>
      <c r="C579" s="285" t="s">
        <v>368</v>
      </c>
      <c r="D579" s="285" t="s">
        <v>368</v>
      </c>
      <c r="E579" s="108">
        <v>99</v>
      </c>
      <c r="F579" s="89">
        <v>18605</v>
      </c>
      <c r="G579" s="89">
        <f t="shared" si="8"/>
        <v>1841895</v>
      </c>
      <c r="H579" s="105"/>
      <c r="K579" s="23"/>
    </row>
    <row r="580" spans="2:11" ht="16.5" customHeight="1" x14ac:dyDescent="0.2">
      <c r="B580" s="88">
        <v>20565</v>
      </c>
      <c r="C580" s="285" t="s">
        <v>369</v>
      </c>
      <c r="D580" s="285" t="s">
        <v>369</v>
      </c>
      <c r="E580" s="108">
        <v>1000</v>
      </c>
      <c r="F580" s="89">
        <v>1.1162999999999998</v>
      </c>
      <c r="G580" s="89">
        <f t="shared" si="8"/>
        <v>1116.3</v>
      </c>
      <c r="H580" s="105"/>
      <c r="K580" s="23"/>
    </row>
    <row r="581" spans="2:11" ht="16.5" customHeight="1" x14ac:dyDescent="0.2">
      <c r="B581" s="88">
        <v>20566</v>
      </c>
      <c r="C581" s="285" t="s">
        <v>370</v>
      </c>
      <c r="D581" s="285" t="s">
        <v>370</v>
      </c>
      <c r="E581" s="108">
        <v>1000</v>
      </c>
      <c r="F581" s="89">
        <v>1.1162999999999998</v>
      </c>
      <c r="G581" s="89">
        <f t="shared" si="8"/>
        <v>1116.3</v>
      </c>
      <c r="H581" s="105"/>
      <c r="K581" s="23"/>
    </row>
    <row r="582" spans="2:11" ht="16.5" customHeight="1" x14ac:dyDescent="0.2">
      <c r="B582" s="88">
        <v>20567</v>
      </c>
      <c r="C582" s="285" t="s">
        <v>371</v>
      </c>
      <c r="D582" s="285" t="s">
        <v>371</v>
      </c>
      <c r="E582" s="108">
        <v>1</v>
      </c>
      <c r="F582" s="89">
        <v>16942.632397522881</v>
      </c>
      <c r="G582" s="89">
        <f t="shared" si="8"/>
        <v>16942.632397522881</v>
      </c>
      <c r="H582" s="105"/>
      <c r="K582" s="23"/>
    </row>
    <row r="583" spans="2:11" ht="16.5" customHeight="1" x14ac:dyDescent="0.2">
      <c r="B583" s="88">
        <v>20568</v>
      </c>
      <c r="C583" s="285" t="s">
        <v>372</v>
      </c>
      <c r="D583" s="285" t="s">
        <v>372</v>
      </c>
      <c r="E583" s="108">
        <v>115</v>
      </c>
      <c r="F583" s="89">
        <v>2059.7372734430296</v>
      </c>
      <c r="G583" s="89">
        <f t="shared" si="8"/>
        <v>236869.78644594841</v>
      </c>
      <c r="H583" s="105"/>
      <c r="K583" s="23"/>
    </row>
    <row r="584" spans="2:11" ht="16.5" customHeight="1" x14ac:dyDescent="0.2">
      <c r="B584" s="88">
        <v>20569</v>
      </c>
      <c r="C584" s="285" t="s">
        <v>373</v>
      </c>
      <c r="D584" s="285" t="s">
        <v>373</v>
      </c>
      <c r="E584" s="108">
        <v>20</v>
      </c>
      <c r="F584" s="89">
        <v>453.32506002229138</v>
      </c>
      <c r="G584" s="89">
        <f t="shared" si="8"/>
        <v>9066.5012004458276</v>
      </c>
      <c r="H584" s="105"/>
      <c r="K584" s="23"/>
    </row>
    <row r="585" spans="2:11" ht="16.5" customHeight="1" x14ac:dyDescent="0.2">
      <c r="B585" s="88">
        <v>20570</v>
      </c>
      <c r="C585" s="285" t="s">
        <v>374</v>
      </c>
      <c r="D585" s="285" t="s">
        <v>374</v>
      </c>
      <c r="E585" s="108">
        <v>39</v>
      </c>
      <c r="F585" s="89">
        <v>6974.2316926506355</v>
      </c>
      <c r="G585" s="89">
        <f t="shared" si="8"/>
        <v>271995.0360133748</v>
      </c>
      <c r="H585" s="105"/>
      <c r="K585" s="23"/>
    </row>
    <row r="586" spans="2:11" ht="16.5" customHeight="1" x14ac:dyDescent="0.2">
      <c r="B586" s="88">
        <v>20571</v>
      </c>
      <c r="C586" s="285" t="s">
        <v>375</v>
      </c>
      <c r="D586" s="285" t="s">
        <v>375</v>
      </c>
      <c r="E586" s="108">
        <v>50</v>
      </c>
      <c r="F586" s="89">
        <v>5767.2643656404825</v>
      </c>
      <c r="G586" s="89">
        <f t="shared" si="8"/>
        <v>288363.21828202414</v>
      </c>
      <c r="H586" s="105"/>
      <c r="K586" s="23"/>
    </row>
    <row r="587" spans="2:11" ht="16.5" customHeight="1" x14ac:dyDescent="0.2">
      <c r="B587" s="88">
        <v>20572</v>
      </c>
      <c r="C587" s="285" t="s">
        <v>376</v>
      </c>
      <c r="D587" s="285" t="s">
        <v>376</v>
      </c>
      <c r="E587" s="108">
        <v>51</v>
      </c>
      <c r="F587" s="89">
        <v>29900.892857142859</v>
      </c>
      <c r="G587" s="89">
        <f t="shared" si="8"/>
        <v>1524945.5357142857</v>
      </c>
      <c r="H587" s="105"/>
      <c r="K587" s="23"/>
    </row>
    <row r="588" spans="2:11" ht="16.5" customHeight="1" x14ac:dyDescent="0.2">
      <c r="B588" s="88">
        <v>20573</v>
      </c>
      <c r="C588" s="285" t="s">
        <v>377</v>
      </c>
      <c r="D588" s="285" t="s">
        <v>377</v>
      </c>
      <c r="E588" s="108">
        <v>11</v>
      </c>
      <c r="F588" s="89">
        <v>114167.04545454546</v>
      </c>
      <c r="G588" s="89">
        <f t="shared" si="8"/>
        <v>1255837.5</v>
      </c>
      <c r="H588" s="105"/>
      <c r="K588" s="23"/>
    </row>
    <row r="589" spans="2:11" ht="16.5" customHeight="1" x14ac:dyDescent="0.2">
      <c r="B589" s="88">
        <v>20574</v>
      </c>
      <c r="C589" s="285" t="s">
        <v>378</v>
      </c>
      <c r="D589" s="285" t="s">
        <v>378</v>
      </c>
      <c r="E589" s="108">
        <v>240</v>
      </c>
      <c r="F589" s="89">
        <v>941.52127850783597</v>
      </c>
      <c r="G589" s="89">
        <f t="shared" si="8"/>
        <v>225965.10684188062</v>
      </c>
      <c r="H589" s="105"/>
      <c r="K589" s="23"/>
    </row>
    <row r="590" spans="2:11" ht="16.5" customHeight="1" x14ac:dyDescent="0.2">
      <c r="B590" s="88">
        <v>20575</v>
      </c>
      <c r="C590" s="285" t="s">
        <v>379</v>
      </c>
      <c r="D590" s="285" t="s">
        <v>379</v>
      </c>
      <c r="E590" s="108">
        <v>2</v>
      </c>
      <c r="F590" s="89">
        <v>84370.216085625783</v>
      </c>
      <c r="G590" s="89">
        <f t="shared" si="8"/>
        <v>168740.43217125157</v>
      </c>
      <c r="H590" s="105"/>
      <c r="K590" s="23"/>
    </row>
    <row r="591" spans="2:11" ht="16.5" customHeight="1" x14ac:dyDescent="0.2">
      <c r="B591" s="88">
        <v>20576</v>
      </c>
      <c r="C591" s="285" t="s">
        <v>380</v>
      </c>
      <c r="D591" s="285" t="s">
        <v>380</v>
      </c>
      <c r="E591" s="108">
        <v>99</v>
      </c>
      <c r="F591" s="89">
        <v>42106.567648501914</v>
      </c>
      <c r="G591" s="89">
        <f t="shared" si="8"/>
        <v>4168550.1972016897</v>
      </c>
      <c r="H591" s="105"/>
      <c r="K591" s="23"/>
    </row>
    <row r="592" spans="2:11" ht="16.5" customHeight="1" x14ac:dyDescent="0.2">
      <c r="B592" s="88">
        <v>20577</v>
      </c>
      <c r="C592" s="285" t="s">
        <v>266</v>
      </c>
      <c r="D592" s="285" t="s">
        <v>266</v>
      </c>
      <c r="E592" s="108">
        <v>7</v>
      </c>
      <c r="F592" s="89">
        <v>111489.21411314838</v>
      </c>
      <c r="G592" s="89">
        <f t="shared" ref="G592:G650" si="9">+F592*E592</f>
        <v>780424.49879203865</v>
      </c>
      <c r="H592" s="105"/>
      <c r="K592" s="23"/>
    </row>
    <row r="593" spans="2:11" ht="16.5" customHeight="1" x14ac:dyDescent="0.2">
      <c r="B593" s="88">
        <v>20578</v>
      </c>
      <c r="C593" s="285" t="s">
        <v>267</v>
      </c>
      <c r="D593" s="285" t="s">
        <v>267</v>
      </c>
      <c r="E593" s="108">
        <v>7</v>
      </c>
      <c r="F593" s="89">
        <v>111489.21411314838</v>
      </c>
      <c r="G593" s="89">
        <f t="shared" si="9"/>
        <v>780424.49879203865</v>
      </c>
      <c r="H593" s="105"/>
      <c r="K593" s="23"/>
    </row>
    <row r="594" spans="2:11" ht="16.5" customHeight="1" x14ac:dyDescent="0.2">
      <c r="B594" s="88">
        <v>20579</v>
      </c>
      <c r="C594" s="285" t="s">
        <v>268</v>
      </c>
      <c r="D594" s="285" t="s">
        <v>268</v>
      </c>
      <c r="E594" s="108">
        <v>1</v>
      </c>
      <c r="F594" s="89">
        <v>175821.50387843803</v>
      </c>
      <c r="G594" s="89">
        <f t="shared" si="9"/>
        <v>175821.50387843803</v>
      </c>
      <c r="H594" s="105"/>
      <c r="K594" s="23"/>
    </row>
    <row r="595" spans="2:11" ht="16.5" customHeight="1" x14ac:dyDescent="0.2">
      <c r="B595" s="88">
        <v>20580</v>
      </c>
      <c r="C595" s="285" t="s">
        <v>269</v>
      </c>
      <c r="D595" s="285" t="s">
        <v>269</v>
      </c>
      <c r="E595" s="108">
        <v>25</v>
      </c>
      <c r="F595" s="89">
        <v>12052.888012232257</v>
      </c>
      <c r="G595" s="89">
        <f t="shared" si="9"/>
        <v>301322.20030580641</v>
      </c>
      <c r="H595" s="105"/>
      <c r="K595" s="23"/>
    </row>
    <row r="596" spans="2:11" ht="16.5" customHeight="1" x14ac:dyDescent="0.2">
      <c r="B596" s="88">
        <v>20581</v>
      </c>
      <c r="C596" s="285" t="s">
        <v>270</v>
      </c>
      <c r="D596" s="285" t="s">
        <v>270</v>
      </c>
      <c r="E596" s="108">
        <v>10</v>
      </c>
      <c r="F596" s="89">
        <v>126555.32412843867</v>
      </c>
      <c r="G596" s="89">
        <f t="shared" si="9"/>
        <v>1265553.2412843867</v>
      </c>
      <c r="H596" s="105"/>
      <c r="K596" s="23"/>
    </row>
    <row r="597" spans="2:11" ht="16.5" customHeight="1" x14ac:dyDescent="0.2">
      <c r="B597" s="88">
        <v>20582</v>
      </c>
      <c r="C597" s="285" t="s">
        <v>271</v>
      </c>
      <c r="D597" s="285" t="s">
        <v>271</v>
      </c>
      <c r="E597" s="108">
        <v>2</v>
      </c>
      <c r="F597" s="89">
        <v>91601.948892965142</v>
      </c>
      <c r="G597" s="89">
        <f t="shared" si="9"/>
        <v>183203.89778593028</v>
      </c>
      <c r="H597" s="105"/>
      <c r="K597" s="23"/>
    </row>
    <row r="598" spans="2:11" ht="16.5" customHeight="1" x14ac:dyDescent="0.2">
      <c r="B598" s="88">
        <v>20583</v>
      </c>
      <c r="C598" s="285" t="s">
        <v>272</v>
      </c>
      <c r="D598" s="285" t="s">
        <v>272</v>
      </c>
      <c r="E598" s="108">
        <v>5</v>
      </c>
      <c r="F598" s="89">
        <v>84370.216085625783</v>
      </c>
      <c r="G598" s="109">
        <f t="shared" si="9"/>
        <v>421851.08042812895</v>
      </c>
      <c r="H598" s="113" t="s">
        <v>36</v>
      </c>
      <c r="K598" s="23"/>
    </row>
    <row r="599" spans="2:11" ht="16.5" customHeight="1" x14ac:dyDescent="0.2">
      <c r="B599" s="88">
        <v>20584</v>
      </c>
      <c r="C599" s="285" t="s">
        <v>273</v>
      </c>
      <c r="D599" s="285" t="s">
        <v>273</v>
      </c>
      <c r="E599" s="108">
        <v>4</v>
      </c>
      <c r="F599" s="89">
        <v>189832.98619265802</v>
      </c>
      <c r="G599" s="89">
        <f t="shared" si="9"/>
        <v>759331.94477063208</v>
      </c>
      <c r="H599" s="105"/>
      <c r="K599" s="23"/>
    </row>
    <row r="600" spans="2:11" ht="16.5" customHeight="1" x14ac:dyDescent="0.2">
      <c r="B600" s="88">
        <v>20585</v>
      </c>
      <c r="C600" s="285" t="s">
        <v>274</v>
      </c>
      <c r="D600" s="285" t="s">
        <v>274</v>
      </c>
      <c r="E600" s="108">
        <v>3</v>
      </c>
      <c r="F600" s="89">
        <v>12052.888012232257</v>
      </c>
      <c r="G600" s="89">
        <f t="shared" si="9"/>
        <v>36158.664036696769</v>
      </c>
      <c r="H600" s="105"/>
      <c r="K600" s="23"/>
    </row>
    <row r="601" spans="2:11" ht="16.5" customHeight="1" x14ac:dyDescent="0.2">
      <c r="B601" s="88">
        <v>20586</v>
      </c>
      <c r="C601" s="285" t="s">
        <v>275</v>
      </c>
      <c r="D601" s="285" t="s">
        <v>275</v>
      </c>
      <c r="E601" s="108">
        <v>1</v>
      </c>
      <c r="F601" s="89">
        <v>195671.10382358305</v>
      </c>
      <c r="G601" s="89">
        <f t="shared" si="9"/>
        <v>195671.10382358305</v>
      </c>
      <c r="H601" s="105"/>
      <c r="K601" s="23"/>
    </row>
    <row r="602" spans="2:11" ht="16.5" customHeight="1" x14ac:dyDescent="0.2">
      <c r="B602" s="88">
        <v>20587</v>
      </c>
      <c r="C602" s="285" t="s">
        <v>276</v>
      </c>
      <c r="D602" s="285" t="s">
        <v>276</v>
      </c>
      <c r="E602" s="108">
        <v>5</v>
      </c>
      <c r="F602" s="89">
        <v>90396.660091741913</v>
      </c>
      <c r="G602" s="89">
        <f t="shared" si="9"/>
        <v>451983.30045870959</v>
      </c>
      <c r="H602" s="105"/>
      <c r="K602" s="23"/>
    </row>
    <row r="603" spans="2:11" ht="16.5" customHeight="1" x14ac:dyDescent="0.2">
      <c r="B603" s="88">
        <v>20588</v>
      </c>
      <c r="C603" s="285" t="s">
        <v>277</v>
      </c>
      <c r="D603" s="285" t="s">
        <v>277</v>
      </c>
      <c r="E603" s="108">
        <v>5</v>
      </c>
      <c r="F603" s="89">
        <v>90396.660091741913</v>
      </c>
      <c r="G603" s="89">
        <f t="shared" si="9"/>
        <v>451983.30045870959</v>
      </c>
      <c r="H603" s="105"/>
      <c r="K603" s="23"/>
    </row>
    <row r="604" spans="2:11" ht="16.5" customHeight="1" x14ac:dyDescent="0.2">
      <c r="B604" s="88">
        <v>20589</v>
      </c>
      <c r="C604" s="285" t="s">
        <v>278</v>
      </c>
      <c r="D604" s="285" t="s">
        <v>278</v>
      </c>
      <c r="E604" s="108">
        <v>5</v>
      </c>
      <c r="F604" s="89">
        <v>602644.40061161283</v>
      </c>
      <c r="G604" s="89">
        <f t="shared" si="9"/>
        <v>3013222.0030580643</v>
      </c>
      <c r="H604" s="105"/>
      <c r="K604" s="23"/>
    </row>
    <row r="605" spans="2:11" ht="16.5" customHeight="1" x14ac:dyDescent="0.2">
      <c r="B605" s="88">
        <v>20590</v>
      </c>
      <c r="C605" s="285" t="s">
        <v>279</v>
      </c>
      <c r="D605" s="285" t="s">
        <v>279</v>
      </c>
      <c r="E605" s="108">
        <v>5</v>
      </c>
      <c r="F605" s="89">
        <v>54237.996055045151</v>
      </c>
      <c r="G605" s="89">
        <f t="shared" si="9"/>
        <v>271189.98027522577</v>
      </c>
      <c r="H605" s="105"/>
      <c r="K605" s="23"/>
    </row>
    <row r="606" spans="2:11" ht="16.5" customHeight="1" x14ac:dyDescent="0.2">
      <c r="B606" s="88">
        <v>20591</v>
      </c>
      <c r="C606" s="285" t="s">
        <v>280</v>
      </c>
      <c r="D606" s="285" t="s">
        <v>280</v>
      </c>
      <c r="E606" s="108">
        <v>9</v>
      </c>
      <c r="F606" s="89">
        <v>84370.216085625783</v>
      </c>
      <c r="G606" s="89">
        <f t="shared" si="9"/>
        <v>759331.94477063208</v>
      </c>
      <c r="H606" s="105"/>
      <c r="K606" s="23"/>
    </row>
    <row r="607" spans="2:11" ht="16.5" customHeight="1" x14ac:dyDescent="0.2">
      <c r="B607" s="88">
        <v>20592</v>
      </c>
      <c r="C607" s="285" t="s">
        <v>281</v>
      </c>
      <c r="D607" s="285" t="s">
        <v>281</v>
      </c>
      <c r="E607" s="108">
        <v>19</v>
      </c>
      <c r="F607" s="89">
        <v>45198.330045870956</v>
      </c>
      <c r="G607" s="89">
        <f t="shared" si="9"/>
        <v>858768.27087154821</v>
      </c>
      <c r="H607" s="105"/>
      <c r="K607" s="23"/>
    </row>
    <row r="608" spans="2:11" ht="16.5" customHeight="1" x14ac:dyDescent="0.2">
      <c r="B608" s="88">
        <v>20593</v>
      </c>
      <c r="C608" s="285" t="s">
        <v>282</v>
      </c>
      <c r="D608" s="285" t="s">
        <v>282</v>
      </c>
      <c r="E608" s="108">
        <v>4</v>
      </c>
      <c r="F608" s="89">
        <v>30245.215855695315</v>
      </c>
      <c r="G608" s="89">
        <f t="shared" si="9"/>
        <v>120980.86342278126</v>
      </c>
      <c r="H608" s="105"/>
      <c r="K608" s="23"/>
    </row>
    <row r="609" spans="2:11" ht="16.5" customHeight="1" x14ac:dyDescent="0.2">
      <c r="B609" s="88">
        <v>20594</v>
      </c>
      <c r="C609" s="285" t="s">
        <v>283</v>
      </c>
      <c r="D609" s="285" t="s">
        <v>283</v>
      </c>
      <c r="E609" s="108">
        <v>1</v>
      </c>
      <c r="F609" s="89">
        <v>103466.51053000627</v>
      </c>
      <c r="G609" s="89">
        <f t="shared" si="9"/>
        <v>103466.51053000627</v>
      </c>
      <c r="H609" s="105"/>
      <c r="K609" s="23"/>
    </row>
    <row r="610" spans="2:11" ht="16.5" customHeight="1" x14ac:dyDescent="0.2">
      <c r="B610" s="88">
        <v>20595</v>
      </c>
      <c r="C610" s="285" t="s">
        <v>284</v>
      </c>
      <c r="D610" s="285" t="s">
        <v>284</v>
      </c>
      <c r="E610" s="108">
        <v>4</v>
      </c>
      <c r="F610" s="89">
        <v>503185.97120275925</v>
      </c>
      <c r="G610" s="89">
        <f t="shared" si="9"/>
        <v>2012743.884811037</v>
      </c>
      <c r="H610" s="105"/>
      <c r="K610" s="23"/>
    </row>
    <row r="611" spans="2:11" ht="16.5" customHeight="1" x14ac:dyDescent="0.2">
      <c r="B611" s="88">
        <v>20596</v>
      </c>
      <c r="C611" s="285" t="s">
        <v>285</v>
      </c>
      <c r="D611" s="285" t="s">
        <v>285</v>
      </c>
      <c r="E611" s="108">
        <v>1</v>
      </c>
      <c r="F611" s="89">
        <v>1434910.625</v>
      </c>
      <c r="G611" s="89">
        <f t="shared" si="9"/>
        <v>1434910.625</v>
      </c>
      <c r="H611" s="105"/>
      <c r="K611" s="23"/>
    </row>
    <row r="612" spans="2:11" ht="16.5" customHeight="1" x14ac:dyDescent="0.2">
      <c r="B612" s="88">
        <v>20597</v>
      </c>
      <c r="C612" s="285" t="s">
        <v>286</v>
      </c>
      <c r="D612" s="285" t="s">
        <v>286</v>
      </c>
      <c r="E612" s="108">
        <v>5</v>
      </c>
      <c r="F612" s="89">
        <v>462733.28598520916</v>
      </c>
      <c r="G612" s="89">
        <f t="shared" si="9"/>
        <v>2313666.4299260457</v>
      </c>
      <c r="H612" s="105"/>
      <c r="K612" s="23"/>
    </row>
    <row r="613" spans="2:11" ht="16.5" customHeight="1" x14ac:dyDescent="0.2">
      <c r="B613" s="88">
        <v>20598</v>
      </c>
      <c r="C613" s="285" t="s">
        <v>287</v>
      </c>
      <c r="D613" s="285" t="s">
        <v>287</v>
      </c>
      <c r="E613" s="108">
        <v>7</v>
      </c>
      <c r="F613" s="89">
        <v>462733.28598520916</v>
      </c>
      <c r="G613" s="89">
        <f t="shared" si="9"/>
        <v>3239133.0018964643</v>
      </c>
      <c r="H613" s="105"/>
      <c r="K613" s="23"/>
    </row>
    <row r="614" spans="2:11" ht="16.5" customHeight="1" x14ac:dyDescent="0.2">
      <c r="B614" s="88">
        <v>20599</v>
      </c>
      <c r="C614" s="285" t="s">
        <v>288</v>
      </c>
      <c r="D614" s="285" t="s">
        <v>288</v>
      </c>
      <c r="E614" s="108">
        <v>3</v>
      </c>
      <c r="F614" s="89">
        <v>462733.28598520911</v>
      </c>
      <c r="G614" s="89">
        <f t="shared" si="9"/>
        <v>1388199.8579556274</v>
      </c>
      <c r="H614" s="105"/>
      <c r="K614" s="23"/>
    </row>
    <row r="615" spans="2:11" ht="16.5" customHeight="1" x14ac:dyDescent="0.2">
      <c r="B615" s="88">
        <v>20600</v>
      </c>
      <c r="C615" s="285" t="s">
        <v>289</v>
      </c>
      <c r="D615" s="285" t="s">
        <v>289</v>
      </c>
      <c r="E615" s="108">
        <v>3</v>
      </c>
      <c r="F615" s="89">
        <v>462733.28598520911</v>
      </c>
      <c r="G615" s="89">
        <f t="shared" si="9"/>
        <v>1388199.8579556274</v>
      </c>
      <c r="H615" s="105"/>
      <c r="K615" s="23"/>
    </row>
    <row r="616" spans="2:11" ht="16.5" customHeight="1" x14ac:dyDescent="0.2">
      <c r="B616" s="88">
        <v>20601</v>
      </c>
      <c r="C616" s="285" t="s">
        <v>290</v>
      </c>
      <c r="D616" s="285" t="s">
        <v>290</v>
      </c>
      <c r="E616" s="108">
        <v>12</v>
      </c>
      <c r="F616" s="89">
        <v>431434.67863396835</v>
      </c>
      <c r="G616" s="89">
        <f t="shared" si="9"/>
        <v>5177216.1436076201</v>
      </c>
      <c r="H616" s="105"/>
      <c r="K616" s="23"/>
    </row>
    <row r="617" spans="2:11" ht="16.5" customHeight="1" x14ac:dyDescent="0.2">
      <c r="B617" s="88">
        <v>20602</v>
      </c>
      <c r="C617" s="285" t="s">
        <v>291</v>
      </c>
      <c r="D617" s="285" t="s">
        <v>291</v>
      </c>
      <c r="E617" s="108">
        <v>11</v>
      </c>
      <c r="F617" s="89">
        <v>803332.50763974956</v>
      </c>
      <c r="G617" s="89">
        <f t="shared" si="9"/>
        <v>8836657.5840372443</v>
      </c>
      <c r="H617" s="105"/>
      <c r="K617" s="23"/>
    </row>
    <row r="618" spans="2:11" ht="16.5" customHeight="1" x14ac:dyDescent="0.2">
      <c r="B618" s="88">
        <v>20603</v>
      </c>
      <c r="C618" s="285" t="s">
        <v>292</v>
      </c>
      <c r="D618" s="285" t="s">
        <v>292</v>
      </c>
      <c r="E618" s="108">
        <v>6</v>
      </c>
      <c r="F618" s="89">
        <v>217951.95087010256</v>
      </c>
      <c r="G618" s="89">
        <f t="shared" si="9"/>
        <v>1307711.7052206155</v>
      </c>
      <c r="H618" s="105"/>
      <c r="K618" s="23"/>
    </row>
    <row r="619" spans="2:11" ht="16.5" customHeight="1" x14ac:dyDescent="0.2">
      <c r="B619" s="88">
        <v>20604</v>
      </c>
      <c r="C619" s="285" t="s">
        <v>293</v>
      </c>
      <c r="D619" s="285" t="s">
        <v>293</v>
      </c>
      <c r="E619" s="108">
        <v>1</v>
      </c>
      <c r="F619" s="89">
        <v>2863030.6296691573</v>
      </c>
      <c r="G619" s="89">
        <f t="shared" si="9"/>
        <v>2863030.6296691573</v>
      </c>
      <c r="H619" s="105"/>
      <c r="K619" s="23"/>
    </row>
    <row r="620" spans="2:11" ht="16.5" customHeight="1" x14ac:dyDescent="0.2">
      <c r="B620" s="88">
        <v>20605</v>
      </c>
      <c r="C620" s="285" t="s">
        <v>294</v>
      </c>
      <c r="D620" s="285" t="s">
        <v>294</v>
      </c>
      <c r="E620" s="108">
        <v>2</v>
      </c>
      <c r="F620" s="89">
        <v>1449236.4749999999</v>
      </c>
      <c r="G620" s="109">
        <f t="shared" si="9"/>
        <v>2898472.9499999997</v>
      </c>
      <c r="H620" s="113" t="s">
        <v>36</v>
      </c>
      <c r="K620" s="23"/>
    </row>
    <row r="621" spans="2:11" ht="16.5" customHeight="1" x14ac:dyDescent="0.2">
      <c r="B621" s="88">
        <v>20606</v>
      </c>
      <c r="C621" s="285" t="s">
        <v>295</v>
      </c>
      <c r="D621" s="285" t="s">
        <v>295</v>
      </c>
      <c r="E621" s="108">
        <v>1</v>
      </c>
      <c r="F621" s="89">
        <v>659064.89495548513</v>
      </c>
      <c r="G621" s="89">
        <f t="shared" si="9"/>
        <v>659064.89495548513</v>
      </c>
      <c r="H621" s="105"/>
      <c r="K621" s="23"/>
    </row>
    <row r="622" spans="2:11" ht="16.5" customHeight="1" x14ac:dyDescent="0.2">
      <c r="B622" s="88">
        <v>20607</v>
      </c>
      <c r="C622" s="285" t="s">
        <v>296</v>
      </c>
      <c r="D622" s="285" t="s">
        <v>296</v>
      </c>
      <c r="E622" s="108">
        <v>3</v>
      </c>
      <c r="F622" s="89">
        <v>332564.375</v>
      </c>
      <c r="G622" s="89">
        <f t="shared" si="9"/>
        <v>997693.125</v>
      </c>
      <c r="H622" s="105"/>
      <c r="K622" s="23"/>
    </row>
    <row r="623" spans="2:11" ht="16.5" customHeight="1" x14ac:dyDescent="0.2">
      <c r="B623" s="88">
        <v>20608</v>
      </c>
      <c r="C623" s="285" t="s">
        <v>297</v>
      </c>
      <c r="D623" s="285" t="s">
        <v>297</v>
      </c>
      <c r="E623" s="108">
        <v>12294</v>
      </c>
      <c r="F623" s="89">
        <v>767.16548619157004</v>
      </c>
      <c r="G623" s="89">
        <f t="shared" si="9"/>
        <v>9431532.4872391615</v>
      </c>
      <c r="H623" s="105"/>
      <c r="K623" s="23"/>
    </row>
    <row r="624" spans="2:11" ht="16.5" customHeight="1" x14ac:dyDescent="0.2">
      <c r="B624" s="88">
        <v>20609</v>
      </c>
      <c r="C624" s="285" t="s">
        <v>298</v>
      </c>
      <c r="D624" s="285" t="s">
        <v>298</v>
      </c>
      <c r="E624" s="108">
        <v>12990</v>
      </c>
      <c r="F624" s="89">
        <v>767.16548619157004</v>
      </c>
      <c r="G624" s="89">
        <f t="shared" si="9"/>
        <v>9965479.6656284947</v>
      </c>
      <c r="H624" s="105"/>
      <c r="K624" s="23"/>
    </row>
    <row r="625" spans="2:11" ht="16.5" customHeight="1" x14ac:dyDescent="0.2">
      <c r="B625" s="88">
        <v>20610</v>
      </c>
      <c r="C625" s="285" t="s">
        <v>299</v>
      </c>
      <c r="D625" s="285" t="s">
        <v>299</v>
      </c>
      <c r="E625" s="108">
        <v>863</v>
      </c>
      <c r="F625" s="89">
        <v>767.16548619157004</v>
      </c>
      <c r="G625" s="89">
        <f t="shared" si="9"/>
        <v>662063.81458332494</v>
      </c>
      <c r="H625" s="105"/>
      <c r="K625" s="23"/>
    </row>
    <row r="626" spans="2:11" ht="16.5" customHeight="1" x14ac:dyDescent="0.2">
      <c r="B626" s="88">
        <v>20611</v>
      </c>
      <c r="C626" s="285" t="s">
        <v>300</v>
      </c>
      <c r="D626" s="285" t="s">
        <v>300</v>
      </c>
      <c r="E626" s="108">
        <v>4014</v>
      </c>
      <c r="F626" s="89">
        <v>767.16548619157004</v>
      </c>
      <c r="G626" s="89">
        <f t="shared" si="9"/>
        <v>3079402.2615729622</v>
      </c>
      <c r="H626" s="105"/>
      <c r="K626" s="23"/>
    </row>
    <row r="627" spans="2:11" ht="16.5" customHeight="1" x14ac:dyDescent="0.2">
      <c r="B627" s="88">
        <v>20612</v>
      </c>
      <c r="C627" s="285" t="s">
        <v>301</v>
      </c>
      <c r="D627" s="285" t="s">
        <v>301</v>
      </c>
      <c r="E627" s="108">
        <v>7</v>
      </c>
      <c r="F627" s="89">
        <v>232562.5</v>
      </c>
      <c r="G627" s="89">
        <f t="shared" si="9"/>
        <v>1627937.5</v>
      </c>
      <c r="H627" s="105"/>
      <c r="K627" s="23"/>
    </row>
    <row r="628" spans="2:11" ht="16.5" customHeight="1" x14ac:dyDescent="0.2">
      <c r="B628" s="88">
        <v>20613</v>
      </c>
      <c r="C628" s="285" t="s">
        <v>302</v>
      </c>
      <c r="D628" s="285" t="s">
        <v>302</v>
      </c>
      <c r="E628" s="108">
        <v>8</v>
      </c>
      <c r="F628" s="89">
        <v>359521.40063534834</v>
      </c>
      <c r="G628" s="89">
        <f t="shared" si="9"/>
        <v>2876171.2050827867</v>
      </c>
      <c r="H628" s="105"/>
      <c r="K628" s="23"/>
    </row>
    <row r="629" spans="2:11" ht="16.5" customHeight="1" x14ac:dyDescent="0.2">
      <c r="B629" s="88">
        <v>20614</v>
      </c>
      <c r="C629" s="285" t="s">
        <v>303</v>
      </c>
      <c r="D629" s="285" t="s">
        <v>303</v>
      </c>
      <c r="E629" s="108">
        <v>7</v>
      </c>
      <c r="F629" s="89">
        <v>448971.70127189433</v>
      </c>
      <c r="G629" s="89">
        <f t="shared" si="9"/>
        <v>3142801.9089032602</v>
      </c>
      <c r="H629" s="105"/>
      <c r="K629" s="23"/>
    </row>
    <row r="630" spans="2:11" ht="16.5" customHeight="1" x14ac:dyDescent="0.2">
      <c r="B630" s="88">
        <v>20615</v>
      </c>
      <c r="C630" s="285" t="s">
        <v>304</v>
      </c>
      <c r="D630" s="285" t="s">
        <v>304</v>
      </c>
      <c r="E630" s="108">
        <v>20</v>
      </c>
      <c r="F630" s="89">
        <v>448971.70127189427</v>
      </c>
      <c r="G630" s="89">
        <f t="shared" si="9"/>
        <v>8979434.0254378859</v>
      </c>
      <c r="H630" s="105"/>
      <c r="K630" s="23"/>
    </row>
    <row r="631" spans="2:11" ht="16.5" customHeight="1" x14ac:dyDescent="0.2">
      <c r="B631" s="88">
        <v>20616</v>
      </c>
      <c r="C631" s="285" t="s">
        <v>305</v>
      </c>
      <c r="D631" s="285" t="s">
        <v>305</v>
      </c>
      <c r="E631" s="108">
        <v>4</v>
      </c>
      <c r="F631" s="89">
        <v>789570.9229264349</v>
      </c>
      <c r="G631" s="89">
        <f t="shared" si="9"/>
        <v>3158283.6917057396</v>
      </c>
      <c r="H631" s="105"/>
      <c r="K631" s="23"/>
    </row>
    <row r="632" spans="2:11" ht="16.5" customHeight="1" x14ac:dyDescent="0.2">
      <c r="B632" s="88">
        <v>20617</v>
      </c>
      <c r="C632" s="285" t="s">
        <v>306</v>
      </c>
      <c r="D632" s="285" t="s">
        <v>306</v>
      </c>
      <c r="E632" s="108">
        <v>7</v>
      </c>
      <c r="F632" s="89">
        <v>789570.9229264349</v>
      </c>
      <c r="G632" s="89">
        <f t="shared" si="9"/>
        <v>5526996.4604850439</v>
      </c>
      <c r="H632" s="105"/>
      <c r="K632" s="23"/>
    </row>
    <row r="633" spans="2:11" ht="16.5" customHeight="1" x14ac:dyDescent="0.2">
      <c r="B633" s="88">
        <v>20618</v>
      </c>
      <c r="C633" s="285" t="s">
        <v>307</v>
      </c>
      <c r="D633" s="285" t="s">
        <v>307</v>
      </c>
      <c r="E633" s="108">
        <v>10</v>
      </c>
      <c r="F633" s="89">
        <v>1047600.6363010867</v>
      </c>
      <c r="G633" s="89">
        <f t="shared" si="9"/>
        <v>10476006.363010868</v>
      </c>
      <c r="H633" s="105"/>
      <c r="K633" s="23"/>
    </row>
    <row r="634" spans="2:11" ht="16.5" customHeight="1" x14ac:dyDescent="0.2">
      <c r="B634" s="88">
        <v>20619</v>
      </c>
      <c r="C634" s="285" t="s">
        <v>308</v>
      </c>
      <c r="D634" s="285" t="s">
        <v>308</v>
      </c>
      <c r="E634" s="108">
        <v>15</v>
      </c>
      <c r="F634" s="89">
        <v>448971.70127189427</v>
      </c>
      <c r="G634" s="89">
        <f t="shared" si="9"/>
        <v>6734575.519078414</v>
      </c>
      <c r="H634" s="105"/>
      <c r="K634" s="23"/>
    </row>
    <row r="635" spans="2:11" ht="16.5" customHeight="1" x14ac:dyDescent="0.2">
      <c r="B635" s="88">
        <v>20620</v>
      </c>
      <c r="C635" s="285" t="s">
        <v>309</v>
      </c>
      <c r="D635" s="285" t="s">
        <v>309</v>
      </c>
      <c r="E635" s="108">
        <v>6</v>
      </c>
      <c r="F635" s="89">
        <v>1185216.4834342345</v>
      </c>
      <c r="G635" s="89">
        <f t="shared" si="9"/>
        <v>7111298.9006054066</v>
      </c>
      <c r="H635" s="105"/>
      <c r="K635" s="23"/>
    </row>
    <row r="636" spans="2:11" ht="16.5" customHeight="1" x14ac:dyDescent="0.2">
      <c r="B636" s="88">
        <v>20621</v>
      </c>
      <c r="C636" s="285" t="s">
        <v>309</v>
      </c>
      <c r="D636" s="285" t="s">
        <v>309</v>
      </c>
      <c r="E636" s="108">
        <v>14</v>
      </c>
      <c r="F636" s="89">
        <v>159232.84897103268</v>
      </c>
      <c r="G636" s="89">
        <f t="shared" si="9"/>
        <v>2229259.8855944574</v>
      </c>
      <c r="H636" s="105"/>
      <c r="K636" s="23"/>
    </row>
    <row r="637" spans="2:11" ht="16.5" customHeight="1" x14ac:dyDescent="0.2">
      <c r="B637" s="88">
        <v>20622</v>
      </c>
      <c r="C637" s="285" t="s">
        <v>310</v>
      </c>
      <c r="D637" s="285" t="s">
        <v>310</v>
      </c>
      <c r="E637" s="108">
        <v>6</v>
      </c>
      <c r="F637" s="89">
        <v>159232.84897103268</v>
      </c>
      <c r="G637" s="89">
        <f t="shared" si="9"/>
        <v>955397.09382619616</v>
      </c>
      <c r="H637" s="105"/>
      <c r="K637" s="23"/>
    </row>
    <row r="638" spans="2:11" ht="16.5" customHeight="1" x14ac:dyDescent="0.2">
      <c r="B638" s="88">
        <v>20623</v>
      </c>
      <c r="C638" s="285" t="s">
        <v>311</v>
      </c>
      <c r="D638" s="285" t="s">
        <v>311</v>
      </c>
      <c r="E638" s="108">
        <v>28</v>
      </c>
      <c r="F638" s="89">
        <v>210690.57566389997</v>
      </c>
      <c r="G638" s="89">
        <f t="shared" si="9"/>
        <v>5899336.1185891991</v>
      </c>
      <c r="H638" s="105"/>
      <c r="K638" s="23"/>
    </row>
    <row r="639" spans="2:11" ht="16.5" customHeight="1" x14ac:dyDescent="0.2">
      <c r="B639" s="88">
        <v>20624</v>
      </c>
      <c r="C639" s="285" t="s">
        <v>312</v>
      </c>
      <c r="D639" s="285" t="s">
        <v>312</v>
      </c>
      <c r="E639" s="108">
        <v>20</v>
      </c>
      <c r="F639" s="89">
        <v>210690.57566389997</v>
      </c>
      <c r="G639" s="89">
        <f t="shared" si="9"/>
        <v>4213811.5132779991</v>
      </c>
      <c r="H639" s="105"/>
      <c r="K639" s="23"/>
    </row>
    <row r="640" spans="2:11" ht="16.5" customHeight="1" x14ac:dyDescent="0.2">
      <c r="B640" s="88">
        <v>20625</v>
      </c>
      <c r="C640" s="285" t="s">
        <v>313</v>
      </c>
      <c r="D640" s="285" t="s">
        <v>313</v>
      </c>
      <c r="E640" s="108">
        <v>55</v>
      </c>
      <c r="F640" s="89">
        <v>398181.4487049951</v>
      </c>
      <c r="G640" s="89">
        <f t="shared" si="9"/>
        <v>21899979.678774729</v>
      </c>
      <c r="H640" s="105"/>
      <c r="K640" s="23"/>
    </row>
    <row r="641" spans="2:11" ht="16.5" customHeight="1" x14ac:dyDescent="0.2">
      <c r="B641" s="88">
        <v>20626</v>
      </c>
      <c r="C641" s="285" t="s">
        <v>314</v>
      </c>
      <c r="D641" s="285" t="s">
        <v>314</v>
      </c>
      <c r="E641" s="108">
        <v>61</v>
      </c>
      <c r="F641" s="89">
        <v>628707.55058683432</v>
      </c>
      <c r="G641" s="89">
        <f t="shared" si="9"/>
        <v>38351160.585796893</v>
      </c>
      <c r="H641" s="105"/>
      <c r="K641" s="23"/>
    </row>
    <row r="642" spans="2:11" ht="16.5" customHeight="1" x14ac:dyDescent="0.2">
      <c r="B642" s="88">
        <v>20627</v>
      </c>
      <c r="C642" s="285" t="s">
        <v>315</v>
      </c>
      <c r="D642" s="285" t="s">
        <v>315</v>
      </c>
      <c r="E642" s="108">
        <v>54</v>
      </c>
      <c r="F642" s="89">
        <v>810348.36793807673</v>
      </c>
      <c r="G642" s="89">
        <f t="shared" si="9"/>
        <v>43758811.868656144</v>
      </c>
      <c r="H642" s="105"/>
      <c r="K642" s="23"/>
    </row>
    <row r="643" spans="2:11" ht="16.5" customHeight="1" x14ac:dyDescent="0.2">
      <c r="B643" s="88">
        <v>20628</v>
      </c>
      <c r="C643" s="285" t="s">
        <v>316</v>
      </c>
      <c r="D643" s="285" t="s">
        <v>316</v>
      </c>
      <c r="E643" s="108">
        <v>1</v>
      </c>
      <c r="F643" s="89">
        <v>29383060.036759723</v>
      </c>
      <c r="G643" s="109">
        <f t="shared" si="9"/>
        <v>29383060.036759723</v>
      </c>
      <c r="H643" s="113" t="s">
        <v>36</v>
      </c>
      <c r="K643" s="23"/>
    </row>
    <row r="644" spans="2:11" ht="16.5" customHeight="1" x14ac:dyDescent="0.2">
      <c r="B644" s="88">
        <v>20629</v>
      </c>
      <c r="C644" s="285" t="s">
        <v>317</v>
      </c>
      <c r="D644" s="285" t="s">
        <v>317</v>
      </c>
      <c r="E644" s="108">
        <v>1</v>
      </c>
      <c r="F644" s="89">
        <v>1255837.5</v>
      </c>
      <c r="G644" s="89">
        <f t="shared" si="9"/>
        <v>1255837.5</v>
      </c>
      <c r="H644" s="105"/>
      <c r="K644" s="23"/>
    </row>
    <row r="645" spans="2:11" ht="16.5" customHeight="1" x14ac:dyDescent="0.2">
      <c r="B645" s="88">
        <v>20630</v>
      </c>
      <c r="C645" s="285" t="s">
        <v>318</v>
      </c>
      <c r="D645" s="285" t="s">
        <v>318</v>
      </c>
      <c r="E645" s="108">
        <v>1</v>
      </c>
      <c r="F645" s="89">
        <v>9496178.0500000007</v>
      </c>
      <c r="G645" s="89">
        <f t="shared" si="9"/>
        <v>9496178.0500000007</v>
      </c>
      <c r="H645" s="105"/>
      <c r="K645" s="23"/>
    </row>
    <row r="646" spans="2:11" ht="16.5" customHeight="1" x14ac:dyDescent="0.2">
      <c r="B646" s="88">
        <v>20631</v>
      </c>
      <c r="C646" s="285" t="s">
        <v>319</v>
      </c>
      <c r="D646" s="285" t="s">
        <v>319</v>
      </c>
      <c r="E646" s="108">
        <v>1</v>
      </c>
      <c r="F646" s="89">
        <v>1255837.5</v>
      </c>
      <c r="G646" s="89">
        <f t="shared" si="9"/>
        <v>1255837.5</v>
      </c>
      <c r="H646" s="105"/>
      <c r="K646" s="23"/>
    </row>
    <row r="647" spans="2:11" ht="16.5" customHeight="1" x14ac:dyDescent="0.2">
      <c r="B647" s="88">
        <v>20632</v>
      </c>
      <c r="C647" s="285" t="s">
        <v>320</v>
      </c>
      <c r="D647" s="285" t="s">
        <v>320</v>
      </c>
      <c r="E647" s="108">
        <v>1</v>
      </c>
      <c r="F647" s="89">
        <v>16250785.999999998</v>
      </c>
      <c r="G647" s="109">
        <f t="shared" si="9"/>
        <v>16250785.999999998</v>
      </c>
      <c r="H647" s="113" t="s">
        <v>36</v>
      </c>
      <c r="K647" s="23"/>
    </row>
    <row r="648" spans="2:11" ht="16.5" customHeight="1" x14ac:dyDescent="0.2">
      <c r="B648" s="88">
        <v>20633</v>
      </c>
      <c r="C648" s="285" t="s">
        <v>321</v>
      </c>
      <c r="D648" s="285" t="s">
        <v>321</v>
      </c>
      <c r="E648" s="108">
        <v>1</v>
      </c>
      <c r="F648" s="89">
        <v>2857406.1676541031</v>
      </c>
      <c r="G648" s="89">
        <f t="shared" si="9"/>
        <v>2857406.1676541031</v>
      </c>
      <c r="H648" s="105"/>
      <c r="K648" s="23"/>
    </row>
    <row r="649" spans="2:11" ht="16.5" customHeight="1" x14ac:dyDescent="0.2">
      <c r="B649" s="88">
        <v>20634</v>
      </c>
      <c r="C649" s="285" t="s">
        <v>322</v>
      </c>
      <c r="D649" s="285" t="s">
        <v>322</v>
      </c>
      <c r="E649" s="108">
        <v>1</v>
      </c>
      <c r="F649" s="89">
        <v>17250266.863985881</v>
      </c>
      <c r="G649" s="89">
        <f t="shared" si="9"/>
        <v>17250266.863985881</v>
      </c>
      <c r="H649" s="105"/>
      <c r="K649" s="23"/>
    </row>
    <row r="650" spans="2:11" ht="16.5" customHeight="1" thickBot="1" x14ac:dyDescent="0.25">
      <c r="B650" s="91">
        <v>20635</v>
      </c>
      <c r="C650" s="287" t="s">
        <v>323</v>
      </c>
      <c r="D650" s="287" t="s">
        <v>323</v>
      </c>
      <c r="E650" s="104">
        <v>1</v>
      </c>
      <c r="F650" s="92">
        <v>13166998.173788814</v>
      </c>
      <c r="G650" s="110">
        <f t="shared" si="9"/>
        <v>13166998.173788814</v>
      </c>
      <c r="H650" s="114" t="s">
        <v>36</v>
      </c>
      <c r="K650" s="23"/>
    </row>
    <row r="651" spans="2:11" ht="15.75" thickBot="1" x14ac:dyDescent="0.25">
      <c r="B651" s="88"/>
      <c r="C651" s="7"/>
      <c r="D651" s="7"/>
      <c r="E651" s="7"/>
      <c r="F651" s="106" t="s">
        <v>23</v>
      </c>
      <c r="G651" s="107">
        <f>+SUM(G16:G650)</f>
        <v>1248421846.398905</v>
      </c>
      <c r="K651" s="23"/>
    </row>
    <row r="652" spans="2:11" ht="14.25" x14ac:dyDescent="0.2">
      <c r="B652" s="22"/>
      <c r="C652" s="7"/>
      <c r="D652" s="7"/>
      <c r="E652" s="68"/>
      <c r="F652" s="7"/>
      <c r="K652" s="23"/>
    </row>
    <row r="653" spans="2:11" ht="14.25" x14ac:dyDescent="0.2">
      <c r="B653" s="22"/>
      <c r="C653" s="7"/>
      <c r="D653" s="7"/>
      <c r="E653" s="7"/>
      <c r="F653" s="7"/>
      <c r="K653" s="23"/>
    </row>
    <row r="654" spans="2:11" ht="15" x14ac:dyDescent="0.2">
      <c r="B654" s="22"/>
      <c r="C654" s="7" t="s">
        <v>529</v>
      </c>
      <c r="D654" s="7"/>
      <c r="E654" s="68"/>
      <c r="F654" s="116"/>
      <c r="G654" s="116"/>
      <c r="K654" s="23"/>
    </row>
    <row r="655" spans="2:11" ht="15" x14ac:dyDescent="0.2">
      <c r="B655" s="22"/>
      <c r="C655" s="7"/>
      <c r="D655" s="7"/>
      <c r="E655" s="68"/>
      <c r="F655" s="116"/>
      <c r="G655" s="116"/>
      <c r="K655" s="23"/>
    </row>
    <row r="656" spans="2:11" ht="15" x14ac:dyDescent="0.2">
      <c r="B656" s="22"/>
      <c r="C656" s="7"/>
      <c r="D656" s="7"/>
      <c r="E656" s="117"/>
      <c r="F656" s="118"/>
      <c r="K656" s="23"/>
    </row>
    <row r="657" spans="2:11" ht="15" x14ac:dyDescent="0.2">
      <c r="B657" s="22"/>
      <c r="C657" s="7"/>
      <c r="D657" s="7"/>
      <c r="E657" s="7"/>
      <c r="F657" s="116"/>
      <c r="K657" s="23"/>
    </row>
    <row r="658" spans="2:11" ht="15" thickBot="1" x14ac:dyDescent="0.25">
      <c r="B658" s="27"/>
      <c r="C658" s="28"/>
      <c r="D658" s="28"/>
      <c r="E658" s="28"/>
      <c r="F658" s="28"/>
      <c r="G658" s="28"/>
      <c r="H658" s="28"/>
      <c r="I658" s="28"/>
      <c r="J658" s="28"/>
      <c r="K658" s="29"/>
    </row>
    <row r="659" spans="2:11" ht="14.25" x14ac:dyDescent="0.2">
      <c r="B659" s="7"/>
      <c r="C659" s="7"/>
      <c r="D659" s="7"/>
      <c r="E659" s="7"/>
      <c r="F659" s="7"/>
    </row>
    <row r="660" spans="2:11" ht="14.25" x14ac:dyDescent="0.2">
      <c r="B660" s="7"/>
      <c r="C660" s="7"/>
      <c r="D660" s="7"/>
      <c r="E660" s="7"/>
      <c r="F660" s="7"/>
    </row>
    <row r="661" spans="2:11" ht="14.25" x14ac:dyDescent="0.2">
      <c r="B661" s="7"/>
      <c r="C661" s="7"/>
      <c r="D661" s="7"/>
      <c r="E661" s="7"/>
      <c r="F661" s="7"/>
    </row>
    <row r="662" spans="2:11" ht="14.25" x14ac:dyDescent="0.2">
      <c r="B662" s="7"/>
      <c r="C662" s="7"/>
      <c r="D662" s="7"/>
      <c r="E662" s="7"/>
      <c r="F662" s="7"/>
    </row>
    <row r="663" spans="2:11" ht="14.25" x14ac:dyDescent="0.2">
      <c r="B663" s="7"/>
      <c r="C663" s="7"/>
      <c r="D663" s="7"/>
      <c r="E663" s="7"/>
      <c r="F663" s="7"/>
    </row>
    <row r="664" spans="2:11" ht="14.25" x14ac:dyDescent="0.2">
      <c r="B664" s="7"/>
      <c r="C664" s="7"/>
      <c r="D664" s="7"/>
      <c r="E664" s="7"/>
      <c r="F664" s="7"/>
    </row>
    <row r="665" spans="2:11" ht="14.25" x14ac:dyDescent="0.2">
      <c r="B665" s="7"/>
      <c r="C665" s="7"/>
      <c r="D665" s="7"/>
      <c r="E665" s="7"/>
      <c r="F665" s="7"/>
    </row>
    <row r="666" spans="2:11" ht="14.25" x14ac:dyDescent="0.2">
      <c r="B666" s="7"/>
      <c r="C666" s="7"/>
      <c r="D666" s="7"/>
      <c r="E666" s="7"/>
      <c r="F666" s="7"/>
    </row>
    <row r="667" spans="2:11" ht="14.25" x14ac:dyDescent="0.2">
      <c r="B667" s="7"/>
      <c r="C667" s="7"/>
      <c r="D667" s="7"/>
      <c r="E667" s="7"/>
      <c r="F667" s="7"/>
    </row>
    <row r="668" spans="2:11" ht="14.25" x14ac:dyDescent="0.2">
      <c r="B668" s="7"/>
      <c r="C668" s="7"/>
      <c r="D668" s="7"/>
      <c r="E668" s="7"/>
      <c r="F668" s="7"/>
    </row>
    <row r="669" spans="2:11" ht="14.25" x14ac:dyDescent="0.2">
      <c r="B669" s="7"/>
      <c r="C669" s="7"/>
      <c r="D669" s="7"/>
      <c r="E669" s="7"/>
      <c r="F669" s="7"/>
    </row>
    <row r="670" spans="2:11" ht="14.25" x14ac:dyDescent="0.2">
      <c r="B670" s="7"/>
      <c r="C670" s="7"/>
      <c r="D670" s="7"/>
      <c r="E670" s="7"/>
      <c r="F670" s="7"/>
    </row>
    <row r="671" spans="2:11" ht="14.25" x14ac:dyDescent="0.2">
      <c r="B671" s="7"/>
      <c r="C671" s="7"/>
      <c r="D671" s="7"/>
      <c r="E671" s="7"/>
      <c r="F671" s="7"/>
    </row>
    <row r="672" spans="2:11" ht="14.25" x14ac:dyDescent="0.2">
      <c r="B672" s="7"/>
      <c r="C672" s="7"/>
      <c r="D672" s="7"/>
      <c r="E672" s="7"/>
      <c r="F672" s="7"/>
    </row>
    <row r="673" s="7" customFormat="1" ht="14.25" x14ac:dyDescent="0.2"/>
    <row r="674" s="7" customFormat="1" ht="14.25" x14ac:dyDescent="0.2"/>
    <row r="675" s="7" customFormat="1" ht="14.25" x14ac:dyDescent="0.2"/>
    <row r="676" s="7" customFormat="1" ht="14.25" x14ac:dyDescent="0.2"/>
    <row r="677" s="7" customFormat="1" ht="14.25" x14ac:dyDescent="0.2"/>
    <row r="678" s="7" customFormat="1" ht="14.25" x14ac:dyDescent="0.2"/>
    <row r="679" s="7" customFormat="1" ht="14.25" x14ac:dyDescent="0.2"/>
    <row r="680" s="7" customFormat="1" ht="14.25" x14ac:dyDescent="0.2"/>
    <row r="681" s="7" customFormat="1" ht="14.25" x14ac:dyDescent="0.2"/>
    <row r="682" s="7" customFormat="1" ht="14.25" x14ac:dyDescent="0.2"/>
    <row r="683" s="7" customFormat="1" ht="14.25" x14ac:dyDescent="0.2"/>
    <row r="684" s="7" customFormat="1" ht="14.25" x14ac:dyDescent="0.2"/>
    <row r="685" s="7" customFormat="1" ht="14.25" x14ac:dyDescent="0.2"/>
    <row r="686" s="7" customFormat="1" ht="14.25" x14ac:dyDescent="0.2"/>
    <row r="687" s="7" customFormat="1" ht="14.25" x14ac:dyDescent="0.2"/>
    <row r="688" s="7" customFormat="1" ht="14.25" x14ac:dyDescent="0.2"/>
    <row r="689" s="7" customFormat="1" ht="14.25" x14ac:dyDescent="0.2"/>
    <row r="690" s="7" customFormat="1" ht="14.25" x14ac:dyDescent="0.2"/>
    <row r="691" s="7" customFormat="1" ht="14.25" x14ac:dyDescent="0.2"/>
    <row r="692" s="7" customFormat="1" ht="14.25" x14ac:dyDescent="0.2"/>
    <row r="693" s="7" customFormat="1" ht="14.25" x14ac:dyDescent="0.2"/>
    <row r="694" s="7" customFormat="1" ht="14.25" x14ac:dyDescent="0.2"/>
    <row r="695" s="7" customFormat="1" ht="14.25" x14ac:dyDescent="0.2"/>
    <row r="696" s="7" customFormat="1" ht="14.25" x14ac:dyDescent="0.2"/>
    <row r="697" s="7" customFormat="1" ht="14.25" x14ac:dyDescent="0.2"/>
    <row r="698" s="7" customFormat="1" ht="14.25" x14ac:dyDescent="0.2"/>
    <row r="699" s="7" customFormat="1" ht="14.25" x14ac:dyDescent="0.2"/>
    <row r="700" s="7" customFormat="1" ht="14.25" x14ac:dyDescent="0.2"/>
    <row r="701" s="7" customFormat="1" ht="14.25" x14ac:dyDescent="0.2"/>
    <row r="702" s="7" customFormat="1" ht="14.25" x14ac:dyDescent="0.2"/>
    <row r="703" s="7" customFormat="1" ht="14.25" x14ac:dyDescent="0.2"/>
    <row r="704" s="7" customFormat="1" ht="14.25" x14ac:dyDescent="0.2"/>
    <row r="705" s="7" customFormat="1" ht="14.25" x14ac:dyDescent="0.2"/>
    <row r="706" s="7" customFormat="1" ht="14.25" x14ac:dyDescent="0.2"/>
    <row r="707" s="7" customFormat="1" ht="14.25" x14ac:dyDescent="0.2"/>
    <row r="708" s="7" customFormat="1" ht="14.25" x14ac:dyDescent="0.2"/>
    <row r="709" s="7" customFormat="1" ht="14.25" x14ac:dyDescent="0.2"/>
    <row r="710" s="7" customFormat="1" ht="14.25" x14ac:dyDescent="0.2"/>
    <row r="711" s="7" customFormat="1" ht="14.25" x14ac:dyDescent="0.2"/>
    <row r="712" s="7" customFormat="1" ht="14.25" x14ac:dyDescent="0.2"/>
    <row r="713" s="7" customFormat="1" ht="14.25" x14ac:dyDescent="0.2"/>
    <row r="714" s="7" customFormat="1" ht="14.25" x14ac:dyDescent="0.2"/>
    <row r="715" s="7" customFormat="1" ht="14.25" x14ac:dyDescent="0.2"/>
    <row r="716" s="7" customFormat="1" ht="14.25" x14ac:dyDescent="0.2"/>
    <row r="717" s="7" customFormat="1" ht="14.25" x14ac:dyDescent="0.2"/>
    <row r="718" s="7" customFormat="1" ht="14.25" x14ac:dyDescent="0.2"/>
    <row r="719" s="7" customFormat="1" ht="14.25" x14ac:dyDescent="0.2"/>
    <row r="720" s="7" customFormat="1" ht="14.25" x14ac:dyDescent="0.2"/>
    <row r="721" s="7" customFormat="1" ht="14.25" x14ac:dyDescent="0.2"/>
    <row r="722" s="7" customFormat="1" ht="14.25" x14ac:dyDescent="0.2"/>
    <row r="723" s="7" customFormat="1" ht="14.25" x14ac:dyDescent="0.2"/>
    <row r="724" s="7" customFormat="1" ht="14.25" x14ac:dyDescent="0.2"/>
    <row r="725" s="7" customFormat="1" ht="14.25" x14ac:dyDescent="0.2"/>
    <row r="726" s="7" customFormat="1" ht="14.25" x14ac:dyDescent="0.2"/>
    <row r="727" s="7" customFormat="1" ht="14.25" x14ac:dyDescent="0.2"/>
    <row r="728" s="7" customFormat="1" ht="14.25" x14ac:dyDescent="0.2"/>
    <row r="729" s="7" customFormat="1" ht="14.25" x14ac:dyDescent="0.2"/>
    <row r="730" s="7" customFormat="1" ht="14.25" x14ac:dyDescent="0.2"/>
    <row r="731" s="7" customFormat="1" ht="14.25" x14ac:dyDescent="0.2"/>
    <row r="732" s="7" customFormat="1" ht="14.25" x14ac:dyDescent="0.2"/>
    <row r="733" s="7" customFormat="1" ht="14.25" x14ac:dyDescent="0.2"/>
    <row r="734" s="7" customFormat="1" ht="14.25" x14ac:dyDescent="0.2"/>
    <row r="735" s="7" customFormat="1" ht="14.25" x14ac:dyDescent="0.2"/>
    <row r="736" s="7" customFormat="1" ht="14.25" x14ac:dyDescent="0.2"/>
    <row r="737" s="7" customFormat="1" ht="14.25" x14ac:dyDescent="0.2"/>
    <row r="738" s="7" customFormat="1" ht="14.25" x14ac:dyDescent="0.2"/>
    <row r="739" s="7" customFormat="1" ht="14.25" x14ac:dyDescent="0.2"/>
    <row r="740" s="7" customFormat="1" ht="14.25" x14ac:dyDescent="0.2"/>
    <row r="741" s="7" customFormat="1" ht="14.25" x14ac:dyDescent="0.2"/>
    <row r="742" s="7" customFormat="1" ht="14.25" x14ac:dyDescent="0.2"/>
    <row r="743" s="7" customFormat="1" ht="14.25" x14ac:dyDescent="0.2"/>
    <row r="744" s="7" customFormat="1" ht="14.25" x14ac:dyDescent="0.2"/>
    <row r="745" s="7" customFormat="1" ht="14.25" x14ac:dyDescent="0.2"/>
    <row r="746" s="7" customFormat="1" ht="14.25" x14ac:dyDescent="0.2"/>
    <row r="747" s="7" customFormat="1" ht="14.25" x14ac:dyDescent="0.2"/>
    <row r="748" s="7" customFormat="1" ht="14.25" x14ac:dyDescent="0.2"/>
    <row r="749" s="7" customFormat="1" ht="14.25" x14ac:dyDescent="0.2"/>
    <row r="750" s="7" customFormat="1" ht="14.25" x14ac:dyDescent="0.2"/>
    <row r="751" s="7" customFormat="1" ht="14.25" x14ac:dyDescent="0.2"/>
    <row r="752" s="7" customFormat="1" ht="14.25" x14ac:dyDescent="0.2"/>
    <row r="753" s="7" customFormat="1" ht="14.25" x14ac:dyDescent="0.2"/>
    <row r="754" s="7" customFormat="1" ht="14.25" x14ac:dyDescent="0.2"/>
    <row r="755" s="7" customFormat="1" ht="14.25" x14ac:dyDescent="0.2"/>
    <row r="756" s="7" customFormat="1" ht="14.25" x14ac:dyDescent="0.2"/>
    <row r="757" s="7" customFormat="1" ht="14.25" x14ac:dyDescent="0.2"/>
    <row r="758" s="7" customFormat="1" ht="14.25" x14ac:dyDescent="0.2"/>
    <row r="759" s="7" customFormat="1" ht="14.25" x14ac:dyDescent="0.2"/>
    <row r="760" s="7" customFormat="1" ht="14.25" x14ac:dyDescent="0.2"/>
    <row r="761" s="7" customFormat="1" ht="14.25" x14ac:dyDescent="0.2"/>
    <row r="762" s="7" customFormat="1" ht="14.25" x14ac:dyDescent="0.2"/>
    <row r="763" s="7" customFormat="1" ht="14.25" x14ac:dyDescent="0.2"/>
    <row r="764" s="7" customFormat="1" ht="14.25" x14ac:dyDescent="0.2"/>
    <row r="765" s="7" customFormat="1" ht="14.25" x14ac:dyDescent="0.2"/>
    <row r="766" s="7" customFormat="1" ht="14.25" x14ac:dyDescent="0.2"/>
    <row r="767" s="7" customFormat="1" ht="14.25" x14ac:dyDescent="0.2"/>
    <row r="768" s="7" customFormat="1" ht="14.25" x14ac:dyDescent="0.2"/>
    <row r="769" s="7" customFormat="1" ht="14.25" x14ac:dyDescent="0.2"/>
    <row r="770" s="7" customFormat="1" ht="14.25" x14ac:dyDescent="0.2"/>
    <row r="771" s="7" customFormat="1" ht="14.25" x14ac:dyDescent="0.2"/>
    <row r="772" s="7" customFormat="1" ht="14.25" x14ac:dyDescent="0.2"/>
    <row r="773" s="7" customFormat="1" ht="14.25" x14ac:dyDescent="0.2"/>
    <row r="774" s="7" customFormat="1" ht="14.25" x14ac:dyDescent="0.2"/>
    <row r="775" s="7" customFormat="1" ht="14.25" x14ac:dyDescent="0.2"/>
    <row r="776" s="7" customFormat="1" ht="14.25" x14ac:dyDescent="0.2"/>
    <row r="777" s="7" customFormat="1" ht="14.25" x14ac:dyDescent="0.2"/>
    <row r="778" s="7" customFormat="1" ht="14.25" x14ac:dyDescent="0.2"/>
    <row r="779" s="7" customFormat="1" ht="14.25" x14ac:dyDescent="0.2"/>
    <row r="780" s="7" customFormat="1" ht="14.25" x14ac:dyDescent="0.2"/>
    <row r="781" s="7" customFormat="1" ht="14.25" x14ac:dyDescent="0.2"/>
    <row r="782" s="7" customFormat="1" ht="14.25" x14ac:dyDescent="0.2"/>
    <row r="783" s="7" customFormat="1" ht="14.25" x14ac:dyDescent="0.2"/>
    <row r="784" s="7" customFormat="1" ht="14.25" x14ac:dyDescent="0.2"/>
    <row r="785" s="7" customFormat="1" ht="14.25" x14ac:dyDescent="0.2"/>
    <row r="786" s="7" customFormat="1" ht="14.25" x14ac:dyDescent="0.2"/>
    <row r="787" s="7" customFormat="1" ht="14.25" x14ac:dyDescent="0.2"/>
    <row r="788" s="7" customFormat="1" ht="14.25" x14ac:dyDescent="0.2"/>
    <row r="789" s="7" customFormat="1" ht="14.25" x14ac:dyDescent="0.2"/>
    <row r="790" s="7" customFormat="1" ht="14.25" x14ac:dyDescent="0.2"/>
    <row r="791" s="7" customFormat="1" ht="14.25" x14ac:dyDescent="0.2"/>
    <row r="792" s="7" customFormat="1" ht="14.25" x14ac:dyDescent="0.2"/>
    <row r="793" s="7" customFormat="1" ht="14.25" x14ac:dyDescent="0.2"/>
    <row r="794" s="7" customFormat="1" ht="14.25" x14ac:dyDescent="0.2"/>
    <row r="795" s="7" customFormat="1" ht="14.25" x14ac:dyDescent="0.2"/>
    <row r="796" s="7" customFormat="1" ht="14.25" x14ac:dyDescent="0.2"/>
    <row r="797" s="7" customFormat="1" ht="14.25" x14ac:dyDescent="0.2"/>
    <row r="798" s="7" customFormat="1" ht="14.25" x14ac:dyDescent="0.2"/>
    <row r="799" s="7" customFormat="1" ht="14.25" x14ac:dyDescent="0.2"/>
    <row r="800" s="7" customFormat="1" ht="14.25" x14ac:dyDescent="0.2"/>
    <row r="801" s="7" customFormat="1" ht="14.25" x14ac:dyDescent="0.2"/>
    <row r="802" s="7" customFormat="1" ht="14.25" x14ac:dyDescent="0.2"/>
    <row r="803" s="7" customFormat="1" ht="14.25" x14ac:dyDescent="0.2"/>
    <row r="804" s="7" customFormat="1" ht="14.25" x14ac:dyDescent="0.2"/>
    <row r="805" s="7" customFormat="1" ht="14.25" x14ac:dyDescent="0.2"/>
    <row r="806" s="7" customFormat="1" ht="14.25" x14ac:dyDescent="0.2"/>
    <row r="807" s="7" customFormat="1" ht="14.25" x14ac:dyDescent="0.2"/>
    <row r="808" s="7" customFormat="1" ht="14.25" x14ac:dyDescent="0.2"/>
    <row r="809" s="7" customFormat="1" ht="14.25" x14ac:dyDescent="0.2"/>
    <row r="810" s="7" customFormat="1" ht="14.25" x14ac:dyDescent="0.2"/>
    <row r="811" s="7" customFormat="1" ht="14.25" x14ac:dyDescent="0.2"/>
    <row r="812" s="7" customFormat="1" ht="14.25" x14ac:dyDescent="0.2"/>
    <row r="813" s="7" customFormat="1" ht="14.25" x14ac:dyDescent="0.2"/>
    <row r="814" s="7" customFormat="1" ht="14.25" x14ac:dyDescent="0.2"/>
    <row r="815" s="7" customFormat="1" ht="14.25" x14ac:dyDescent="0.2"/>
    <row r="816" s="7" customFormat="1" ht="14.25" x14ac:dyDescent="0.2"/>
    <row r="817" s="7" customFormat="1" ht="14.25" x14ac:dyDescent="0.2"/>
    <row r="818" s="7" customFormat="1" ht="14.25" x14ac:dyDescent="0.2"/>
    <row r="819" s="7" customFormat="1" ht="14.25" x14ac:dyDescent="0.2"/>
    <row r="820" s="7" customFormat="1" ht="14.25" x14ac:dyDescent="0.2"/>
    <row r="821" s="7" customFormat="1" ht="14.25" x14ac:dyDescent="0.2"/>
    <row r="822" s="7" customFormat="1" ht="14.25" x14ac:dyDescent="0.2"/>
    <row r="823" s="7" customFormat="1" ht="14.25" x14ac:dyDescent="0.2"/>
    <row r="824" s="7" customFormat="1" ht="14.25" x14ac:dyDescent="0.2"/>
    <row r="825" s="7" customFormat="1" ht="14.25" x14ac:dyDescent="0.2"/>
    <row r="826" s="7" customFormat="1" ht="14.25" x14ac:dyDescent="0.2"/>
    <row r="827" s="7" customFormat="1" ht="14.25" x14ac:dyDescent="0.2"/>
    <row r="828" s="7" customFormat="1" ht="14.25" x14ac:dyDescent="0.2"/>
    <row r="829" s="7" customFormat="1" ht="14.25" x14ac:dyDescent="0.2"/>
    <row r="830" s="7" customFormat="1" ht="14.25" x14ac:dyDescent="0.2"/>
    <row r="831" s="7" customFormat="1" ht="14.25" x14ac:dyDescent="0.2"/>
    <row r="832" s="7" customFormat="1" ht="14.25" x14ac:dyDescent="0.2"/>
    <row r="833" s="7" customFormat="1" ht="14.25" x14ac:dyDescent="0.2"/>
    <row r="834" s="7" customFormat="1" ht="14.25" x14ac:dyDescent="0.2"/>
    <row r="835" s="7" customFormat="1" ht="14.25" x14ac:dyDescent="0.2"/>
    <row r="836" s="7" customFormat="1" ht="14.25" x14ac:dyDescent="0.2"/>
    <row r="837" s="7" customFormat="1" ht="14.25" x14ac:dyDescent="0.2"/>
    <row r="838" s="7" customFormat="1" ht="14.25" x14ac:dyDescent="0.2"/>
    <row r="839" s="7" customFormat="1" ht="14.25" x14ac:dyDescent="0.2"/>
    <row r="840" s="7" customFormat="1" ht="14.25" x14ac:dyDescent="0.2"/>
    <row r="841" s="7" customFormat="1" ht="14.25" x14ac:dyDescent="0.2"/>
    <row r="842" s="7" customFormat="1" ht="14.25" x14ac:dyDescent="0.2"/>
    <row r="843" s="7" customFormat="1" ht="14.25" x14ac:dyDescent="0.2"/>
    <row r="844" s="7" customFormat="1" ht="14.25" x14ac:dyDescent="0.2"/>
    <row r="845" s="7" customFormat="1" ht="14.25" x14ac:dyDescent="0.2"/>
    <row r="846" s="7" customFormat="1" ht="14.25" x14ac:dyDescent="0.2"/>
    <row r="847" s="7" customFormat="1" ht="14.25" x14ac:dyDescent="0.2"/>
    <row r="848" s="7" customFormat="1" ht="14.25" x14ac:dyDescent="0.2"/>
    <row r="849" s="7" customFormat="1" ht="14.25" x14ac:dyDescent="0.2"/>
    <row r="850" s="7" customFormat="1" ht="14.25" x14ac:dyDescent="0.2"/>
    <row r="851" s="7" customFormat="1" ht="14.25" x14ac:dyDescent="0.2"/>
    <row r="852" s="7" customFormat="1" ht="14.25" x14ac:dyDescent="0.2"/>
    <row r="853" s="7" customFormat="1" ht="14.25" x14ac:dyDescent="0.2"/>
    <row r="854" s="7" customFormat="1" ht="14.25" x14ac:dyDescent="0.2"/>
    <row r="855" s="7" customFormat="1" ht="14.25" x14ac:dyDescent="0.2"/>
    <row r="856" s="7" customFormat="1" ht="14.25" x14ac:dyDescent="0.2"/>
    <row r="857" s="7" customFormat="1" ht="14.25" x14ac:dyDescent="0.2"/>
    <row r="858" s="7" customFormat="1" ht="14.25" x14ac:dyDescent="0.2"/>
    <row r="859" s="7" customFormat="1" ht="14.25" x14ac:dyDescent="0.2"/>
    <row r="860" s="7" customFormat="1" ht="14.25" x14ac:dyDescent="0.2"/>
    <row r="861" s="7" customFormat="1" ht="14.25" x14ac:dyDescent="0.2"/>
    <row r="862" s="7" customFormat="1" ht="14.25" x14ac:dyDescent="0.2"/>
    <row r="863" s="7" customFormat="1" ht="14.25" x14ac:dyDescent="0.2"/>
    <row r="864" s="7" customFormat="1" ht="14.25" x14ac:dyDescent="0.2"/>
    <row r="865" s="7" customFormat="1" ht="14.25" x14ac:dyDescent="0.2"/>
    <row r="866" s="7" customFormat="1" ht="14.25" x14ac:dyDescent="0.2"/>
    <row r="867" s="7" customFormat="1" ht="14.25" x14ac:dyDescent="0.2"/>
    <row r="868" s="7" customFormat="1" ht="14.25" x14ac:dyDescent="0.2"/>
    <row r="869" s="7" customFormat="1" ht="14.25" x14ac:dyDescent="0.2"/>
    <row r="870" s="7" customFormat="1" ht="14.25" x14ac:dyDescent="0.2"/>
    <row r="871" s="7" customFormat="1" ht="14.25" x14ac:dyDescent="0.2"/>
    <row r="872" s="7" customFormat="1" ht="14.25" x14ac:dyDescent="0.2"/>
    <row r="873" s="7" customFormat="1" ht="14.25" x14ac:dyDescent="0.2"/>
    <row r="874" s="7" customFormat="1" ht="14.25" x14ac:dyDescent="0.2"/>
    <row r="875" s="7" customFormat="1" ht="14.25" x14ac:dyDescent="0.2"/>
    <row r="876" s="7" customFormat="1" ht="14.25" x14ac:dyDescent="0.2"/>
    <row r="877" s="7" customFormat="1" ht="14.25" x14ac:dyDescent="0.2"/>
    <row r="878" s="7" customFormat="1" ht="14.25" x14ac:dyDescent="0.2"/>
    <row r="879" s="7" customFormat="1" ht="14.25" x14ac:dyDescent="0.2"/>
    <row r="880" s="7" customFormat="1" ht="14.25" x14ac:dyDescent="0.2"/>
    <row r="881" s="7" customFormat="1" ht="14.25" x14ac:dyDescent="0.2"/>
    <row r="882" s="7" customFormat="1" ht="14.25" x14ac:dyDescent="0.2"/>
    <row r="883" s="7" customFormat="1" ht="14.25" x14ac:dyDescent="0.2"/>
    <row r="884" s="7" customFormat="1" ht="14.25" x14ac:dyDescent="0.2"/>
    <row r="885" s="7" customFormat="1" ht="14.25" x14ac:dyDescent="0.2"/>
    <row r="886" s="7" customFormat="1" ht="14.25" x14ac:dyDescent="0.2"/>
    <row r="887" s="7" customFormat="1" ht="14.25" x14ac:dyDescent="0.2"/>
    <row r="888" s="7" customFormat="1" ht="14.25" x14ac:dyDescent="0.2"/>
    <row r="889" s="7" customFormat="1" ht="14.25" x14ac:dyDescent="0.2"/>
    <row r="890" s="7" customFormat="1" ht="14.25" x14ac:dyDescent="0.2"/>
    <row r="891" s="7" customFormat="1" ht="14.25" x14ac:dyDescent="0.2"/>
    <row r="892" s="7" customFormat="1" ht="14.25" x14ac:dyDescent="0.2"/>
    <row r="893" s="7" customFormat="1" ht="14.25" x14ac:dyDescent="0.2"/>
    <row r="894" s="7" customFormat="1" ht="14.25" x14ac:dyDescent="0.2"/>
    <row r="895" s="7" customFormat="1" ht="14.25" x14ac:dyDescent="0.2"/>
    <row r="896" s="7" customFormat="1" ht="14.25" x14ac:dyDescent="0.2"/>
    <row r="897" s="7" customFormat="1" ht="14.25" x14ac:dyDescent="0.2"/>
    <row r="898" s="7" customFormat="1" ht="14.25" x14ac:dyDescent="0.2"/>
    <row r="899" s="7" customFormat="1" ht="14.25" x14ac:dyDescent="0.2"/>
    <row r="900" s="7" customFormat="1" ht="14.25" x14ac:dyDescent="0.2"/>
    <row r="901" s="7" customFormat="1" ht="14.25" x14ac:dyDescent="0.2"/>
    <row r="902" s="7" customFormat="1" ht="14.25" x14ac:dyDescent="0.2"/>
    <row r="903" s="7" customFormat="1" ht="14.25" x14ac:dyDescent="0.2"/>
    <row r="904" s="7" customFormat="1" ht="14.25" x14ac:dyDescent="0.2"/>
    <row r="905" s="7" customFormat="1" ht="14.25" x14ac:dyDescent="0.2"/>
    <row r="906" s="7" customFormat="1" ht="14.25" x14ac:dyDescent="0.2"/>
    <row r="907" s="7" customFormat="1" ht="14.25" x14ac:dyDescent="0.2"/>
    <row r="908" s="7" customFormat="1" ht="14.25" x14ac:dyDescent="0.2"/>
    <row r="909" s="7" customFormat="1" ht="14.25" x14ac:dyDescent="0.2"/>
    <row r="910" s="7" customFormat="1" ht="14.25" x14ac:dyDescent="0.2"/>
    <row r="911" s="7" customFormat="1" ht="14.25" x14ac:dyDescent="0.2"/>
    <row r="912" s="7" customFormat="1" ht="14.25" x14ac:dyDescent="0.2"/>
    <row r="913" s="7" customFormat="1" ht="14.25" x14ac:dyDescent="0.2"/>
    <row r="914" s="7" customFormat="1" ht="14.25" x14ac:dyDescent="0.2"/>
    <row r="915" s="7" customFormat="1" ht="14.25" x14ac:dyDescent="0.2"/>
    <row r="916" s="7" customFormat="1" ht="14.25" x14ac:dyDescent="0.2"/>
    <row r="917" s="7" customFormat="1" ht="14.25" x14ac:dyDescent="0.2"/>
    <row r="918" s="7" customFormat="1" ht="14.25" x14ac:dyDescent="0.2"/>
    <row r="919" s="7" customFormat="1" ht="14.25" x14ac:dyDescent="0.2"/>
    <row r="920" s="7" customFormat="1" ht="14.25" x14ac:dyDescent="0.2"/>
    <row r="921" s="7" customFormat="1" ht="14.25" x14ac:dyDescent="0.2"/>
    <row r="922" s="7" customFormat="1" ht="14.25" x14ac:dyDescent="0.2"/>
    <row r="923" s="7" customFormat="1" ht="14.25" x14ac:dyDescent="0.2"/>
    <row r="924" s="7" customFormat="1" ht="14.25" x14ac:dyDescent="0.2"/>
    <row r="925" s="7" customFormat="1" ht="14.25" x14ac:dyDescent="0.2"/>
    <row r="926" s="7" customFormat="1" ht="14.25" x14ac:dyDescent="0.2"/>
    <row r="927" s="7" customFormat="1" ht="14.25" x14ac:dyDescent="0.2"/>
    <row r="928" s="7" customFormat="1" ht="14.25" x14ac:dyDescent="0.2"/>
    <row r="929" s="7" customFormat="1" ht="14.25" x14ac:dyDescent="0.2"/>
    <row r="930" s="7" customFormat="1" ht="14.25" x14ac:dyDescent="0.2"/>
    <row r="931" s="7" customFormat="1" ht="14.25" x14ac:dyDescent="0.2"/>
    <row r="932" s="7" customFormat="1" ht="14.25" x14ac:dyDescent="0.2"/>
    <row r="933" s="7" customFormat="1" ht="14.25" x14ac:dyDescent="0.2"/>
    <row r="934" s="7" customFormat="1" ht="14.25" x14ac:dyDescent="0.2"/>
    <row r="935" s="7" customFormat="1" ht="14.25" x14ac:dyDescent="0.2"/>
    <row r="936" s="7" customFormat="1" ht="14.25" x14ac:dyDescent="0.2"/>
    <row r="937" s="7" customFormat="1" ht="14.25" x14ac:dyDescent="0.2"/>
    <row r="938" s="7" customFormat="1" ht="14.25" x14ac:dyDescent="0.2"/>
    <row r="939" s="7" customFormat="1" ht="14.25" x14ac:dyDescent="0.2"/>
    <row r="940" s="7" customFormat="1" ht="14.25" x14ac:dyDescent="0.2"/>
    <row r="941" s="7" customFormat="1" ht="14.25" x14ac:dyDescent="0.2"/>
    <row r="942" s="7" customFormat="1" ht="14.25" x14ac:dyDescent="0.2"/>
    <row r="943" s="7" customFormat="1" ht="14.25" x14ac:dyDescent="0.2"/>
    <row r="944" s="7" customFormat="1" ht="14.25" x14ac:dyDescent="0.2"/>
    <row r="945" s="7" customFormat="1" ht="14.25" x14ac:dyDescent="0.2"/>
    <row r="946" s="7" customFormat="1" ht="14.25" x14ac:dyDescent="0.2"/>
    <row r="947" s="7" customFormat="1" ht="14.25" x14ac:dyDescent="0.2"/>
    <row r="948" s="7" customFormat="1" ht="14.25" x14ac:dyDescent="0.2"/>
    <row r="949" s="7" customFormat="1" ht="14.25" x14ac:dyDescent="0.2"/>
    <row r="950" s="7" customFormat="1" ht="14.25" x14ac:dyDescent="0.2"/>
    <row r="951" s="7" customFormat="1" ht="14.25" x14ac:dyDescent="0.2"/>
    <row r="952" s="7" customFormat="1" ht="14.25" x14ac:dyDescent="0.2"/>
    <row r="953" s="7" customFormat="1" ht="14.25" x14ac:dyDescent="0.2"/>
    <row r="954" s="7" customFormat="1" ht="14.25" x14ac:dyDescent="0.2"/>
    <row r="955" s="7" customFormat="1" ht="14.25" x14ac:dyDescent="0.2"/>
    <row r="956" s="7" customFormat="1" ht="14.25" x14ac:dyDescent="0.2"/>
    <row r="957" s="7" customFormat="1" ht="14.25" x14ac:dyDescent="0.2"/>
    <row r="958" s="7" customFormat="1" ht="14.25" x14ac:dyDescent="0.2"/>
    <row r="959" s="7" customFormat="1" ht="14.25" x14ac:dyDescent="0.2"/>
    <row r="960" s="7" customFormat="1" ht="14.25" x14ac:dyDescent="0.2"/>
    <row r="961" s="7" customFormat="1" ht="14.25" x14ac:dyDescent="0.2"/>
    <row r="962" s="7" customFormat="1" ht="14.25" x14ac:dyDescent="0.2"/>
    <row r="963" s="7" customFormat="1" ht="14.25" x14ac:dyDescent="0.2"/>
    <row r="964" s="7" customFormat="1" ht="14.25" x14ac:dyDescent="0.2"/>
    <row r="965" s="7" customFormat="1" ht="14.25" x14ac:dyDescent="0.2"/>
    <row r="966" s="7" customFormat="1" ht="14.25" x14ac:dyDescent="0.2"/>
    <row r="967" s="7" customFormat="1" ht="14.25" x14ac:dyDescent="0.2"/>
    <row r="968" s="7" customFormat="1" ht="14.25" x14ac:dyDescent="0.2"/>
    <row r="969" s="7" customFormat="1" ht="14.25" x14ac:dyDescent="0.2"/>
    <row r="970" s="7" customFormat="1" ht="14.25" x14ac:dyDescent="0.2"/>
    <row r="971" s="7" customFormat="1" ht="14.25" x14ac:dyDescent="0.2"/>
    <row r="972" s="7" customFormat="1" ht="14.25" x14ac:dyDescent="0.2"/>
    <row r="973" s="7" customFormat="1" ht="14.25" x14ac:dyDescent="0.2"/>
    <row r="974" s="7" customFormat="1" ht="14.25" x14ac:dyDescent="0.2"/>
    <row r="975" s="7" customFormat="1" ht="14.25" x14ac:dyDescent="0.2"/>
    <row r="976" s="7" customFormat="1" ht="14.25" x14ac:dyDescent="0.2"/>
    <row r="977" s="7" customFormat="1" ht="14.25" x14ac:dyDescent="0.2"/>
    <row r="978" s="7" customFormat="1" ht="14.25" x14ac:dyDescent="0.2"/>
    <row r="979" s="7" customFormat="1" ht="14.25" x14ac:dyDescent="0.2"/>
    <row r="980" s="7" customFormat="1" ht="14.25" x14ac:dyDescent="0.2"/>
    <row r="981" s="7" customFormat="1" ht="14.25" x14ac:dyDescent="0.2"/>
    <row r="982" s="7" customFormat="1" ht="14.25" x14ac:dyDescent="0.2"/>
    <row r="983" s="7" customFormat="1" ht="14.25" x14ac:dyDescent="0.2"/>
    <row r="984" s="7" customFormat="1" ht="14.25" x14ac:dyDescent="0.2"/>
    <row r="985" s="7" customFormat="1" ht="14.25" x14ac:dyDescent="0.2"/>
    <row r="986" s="7" customFormat="1" ht="14.25" x14ac:dyDescent="0.2"/>
    <row r="987" s="7" customFormat="1" ht="14.25" x14ac:dyDescent="0.2"/>
    <row r="988" s="7" customFormat="1" ht="14.25" x14ac:dyDescent="0.2"/>
    <row r="989" s="7" customFormat="1" ht="14.25" x14ac:dyDescent="0.2"/>
    <row r="990" s="7" customFormat="1" ht="14.25" x14ac:dyDescent="0.2"/>
    <row r="991" s="7" customFormat="1" ht="14.25" x14ac:dyDescent="0.2"/>
    <row r="992" s="7" customFormat="1" ht="14.25" x14ac:dyDescent="0.2"/>
    <row r="993" s="7" customFormat="1" ht="14.25" x14ac:dyDescent="0.2"/>
    <row r="994" s="7" customFormat="1" ht="14.25" x14ac:dyDescent="0.2"/>
    <row r="995" s="7" customFormat="1" ht="14.25" x14ac:dyDescent="0.2"/>
    <row r="996" s="7" customFormat="1" ht="14.25" x14ac:dyDescent="0.2"/>
    <row r="997" s="7" customFormat="1" ht="14.25" x14ac:dyDescent="0.2"/>
    <row r="998" s="7" customFormat="1" ht="14.25" x14ac:dyDescent="0.2"/>
    <row r="999" s="7" customFormat="1" ht="14.25" x14ac:dyDescent="0.2"/>
    <row r="1000" s="7" customFormat="1" ht="14.25" x14ac:dyDescent="0.2"/>
    <row r="1001" s="7" customFormat="1" ht="14.25" x14ac:dyDescent="0.2"/>
    <row r="1002" s="7" customFormat="1" ht="14.25" x14ac:dyDescent="0.2"/>
    <row r="1003" s="7" customFormat="1" ht="14.25" x14ac:dyDescent="0.2"/>
    <row r="1004" s="7" customFormat="1" ht="14.25" x14ac:dyDescent="0.2"/>
    <row r="1005" s="7" customFormat="1" ht="14.25" x14ac:dyDescent="0.2"/>
    <row r="1006" s="7" customFormat="1" ht="14.25" x14ac:dyDescent="0.2"/>
    <row r="1007" s="7" customFormat="1" ht="14.25" x14ac:dyDescent="0.2"/>
    <row r="1008" s="7" customFormat="1" ht="14.25" x14ac:dyDescent="0.2"/>
    <row r="1009" s="7" customFormat="1" ht="14.25" x14ac:dyDescent="0.2"/>
    <row r="1010" s="7" customFormat="1" ht="14.25" x14ac:dyDescent="0.2"/>
    <row r="1011" s="7" customFormat="1" ht="14.25" x14ac:dyDescent="0.2"/>
    <row r="1012" s="7" customFormat="1" ht="14.25" x14ac:dyDescent="0.2"/>
    <row r="1013" s="7" customFormat="1" ht="14.25" x14ac:dyDescent="0.2"/>
    <row r="1014" s="7" customFormat="1" ht="14.25" x14ac:dyDescent="0.2"/>
    <row r="1015" s="7" customFormat="1" ht="14.25" x14ac:dyDescent="0.2"/>
    <row r="1016" s="7" customFormat="1" ht="14.25" x14ac:dyDescent="0.2"/>
    <row r="1017" s="7" customFormat="1" ht="14.25" x14ac:dyDescent="0.2"/>
    <row r="1018" s="7" customFormat="1" ht="14.25" x14ac:dyDescent="0.2"/>
    <row r="1019" s="7" customFormat="1" ht="14.25" x14ac:dyDescent="0.2"/>
    <row r="1020" s="7" customFormat="1" ht="14.25" x14ac:dyDescent="0.2"/>
    <row r="1021" s="7" customFormat="1" ht="14.25" x14ac:dyDescent="0.2"/>
    <row r="1022" s="7" customFormat="1" ht="14.25" x14ac:dyDescent="0.2"/>
    <row r="1023" s="7" customFormat="1" ht="14.25" x14ac:dyDescent="0.2"/>
    <row r="1024" s="7" customFormat="1" ht="14.25" x14ac:dyDescent="0.2"/>
    <row r="1025" s="7" customFormat="1" ht="14.25" x14ac:dyDescent="0.2"/>
    <row r="1026" s="7" customFormat="1" ht="14.25" x14ac:dyDescent="0.2"/>
    <row r="1027" s="7" customFormat="1" ht="14.25" x14ac:dyDescent="0.2"/>
    <row r="1028" s="7" customFormat="1" ht="14.25" x14ac:dyDescent="0.2"/>
    <row r="1029" s="7" customFormat="1" ht="14.25" x14ac:dyDescent="0.2"/>
    <row r="1030" s="7" customFormat="1" ht="14.25" x14ac:dyDescent="0.2"/>
    <row r="1031" s="7" customFormat="1" ht="14.25" x14ac:dyDescent="0.2"/>
    <row r="1032" s="7" customFormat="1" ht="14.25" x14ac:dyDescent="0.2"/>
    <row r="1033" s="7" customFormat="1" ht="14.25" x14ac:dyDescent="0.2"/>
    <row r="1034" s="7" customFormat="1" ht="14.25" x14ac:dyDescent="0.2"/>
    <row r="1035" s="7" customFormat="1" ht="14.25" x14ac:dyDescent="0.2"/>
    <row r="1036" s="7" customFormat="1" ht="14.25" x14ac:dyDescent="0.2"/>
    <row r="1037" s="7" customFormat="1" ht="14.25" x14ac:dyDescent="0.2"/>
    <row r="1038" s="7" customFormat="1" ht="14.25" x14ac:dyDescent="0.2"/>
    <row r="1039" s="7" customFormat="1" ht="14.25" x14ac:dyDescent="0.2"/>
    <row r="1040" s="7" customFormat="1" ht="14.25" x14ac:dyDescent="0.2"/>
    <row r="1041" s="7" customFormat="1" ht="14.25" x14ac:dyDescent="0.2"/>
    <row r="1042" s="7" customFormat="1" ht="14.25" x14ac:dyDescent="0.2"/>
    <row r="1043" s="7" customFormat="1" ht="14.25" x14ac:dyDescent="0.2"/>
    <row r="1044" s="7" customFormat="1" ht="14.25" x14ac:dyDescent="0.2"/>
    <row r="1045" s="7" customFormat="1" ht="14.25" x14ac:dyDescent="0.2"/>
    <row r="1046" s="7" customFormat="1" ht="14.25" x14ac:dyDescent="0.2"/>
    <row r="1047" s="7" customFormat="1" ht="14.25" x14ac:dyDescent="0.2"/>
    <row r="1048" s="7" customFormat="1" ht="14.25" x14ac:dyDescent="0.2"/>
    <row r="1049" s="7" customFormat="1" ht="14.25" x14ac:dyDescent="0.2"/>
    <row r="1050" s="7" customFormat="1" ht="14.25" x14ac:dyDescent="0.2"/>
    <row r="1051" s="7" customFormat="1" ht="14.25" x14ac:dyDescent="0.2"/>
    <row r="1052" s="7" customFormat="1" ht="14.25" x14ac:dyDescent="0.2"/>
    <row r="1053" s="7" customFormat="1" ht="14.25" x14ac:dyDescent="0.2"/>
    <row r="1054" s="7" customFormat="1" ht="14.25" x14ac:dyDescent="0.2"/>
    <row r="1055" s="7" customFormat="1" ht="14.25" x14ac:dyDescent="0.2"/>
    <row r="1056" s="7" customFormat="1" ht="14.25" x14ac:dyDescent="0.2"/>
    <row r="1057" s="7" customFormat="1" ht="14.25" x14ac:dyDescent="0.2"/>
    <row r="1058" s="7" customFormat="1" ht="14.25" x14ac:dyDescent="0.2"/>
    <row r="1059" s="7" customFormat="1" ht="14.25" x14ac:dyDescent="0.2"/>
    <row r="1060" s="7" customFormat="1" ht="14.25" x14ac:dyDescent="0.2"/>
    <row r="1061" s="7" customFormat="1" ht="14.25" x14ac:dyDescent="0.2"/>
    <row r="1062" s="7" customFormat="1" ht="14.25" x14ac:dyDescent="0.2"/>
    <row r="1063" s="7" customFormat="1" ht="14.25" x14ac:dyDescent="0.2"/>
    <row r="1064" s="7" customFormat="1" ht="14.25" x14ac:dyDescent="0.2"/>
    <row r="1065" s="7" customFormat="1" ht="14.25" x14ac:dyDescent="0.2"/>
    <row r="1066" s="7" customFormat="1" ht="14.25" x14ac:dyDescent="0.2"/>
    <row r="1067" s="7" customFormat="1" ht="14.25" x14ac:dyDescent="0.2"/>
    <row r="1068" s="7" customFormat="1" ht="14.25" x14ac:dyDescent="0.2"/>
    <row r="1069" s="7" customFormat="1" ht="14.25" x14ac:dyDescent="0.2"/>
    <row r="1070" s="7" customFormat="1" ht="14.25" x14ac:dyDescent="0.2"/>
    <row r="1071" s="7" customFormat="1" ht="14.25" x14ac:dyDescent="0.2"/>
    <row r="1072" s="7" customFormat="1" ht="14.25" x14ac:dyDescent="0.2"/>
    <row r="1073" s="7" customFormat="1" ht="14.25" x14ac:dyDescent="0.2"/>
    <row r="1074" s="7" customFormat="1" ht="14.25" x14ac:dyDescent="0.2"/>
    <row r="1075" s="7" customFormat="1" ht="14.25" x14ac:dyDescent="0.2"/>
    <row r="1076" s="7" customFormat="1" ht="14.25" x14ac:dyDescent="0.2"/>
    <row r="1077" s="7" customFormat="1" ht="14.25" x14ac:dyDescent="0.2"/>
    <row r="1078" s="7" customFormat="1" ht="14.25" x14ac:dyDescent="0.2"/>
    <row r="1079" s="7" customFormat="1" ht="14.25" x14ac:dyDescent="0.2"/>
    <row r="1080" s="7" customFormat="1" ht="14.25" x14ac:dyDescent="0.2"/>
    <row r="1081" s="7" customFormat="1" ht="14.25" x14ac:dyDescent="0.2"/>
    <row r="1082" s="7" customFormat="1" ht="14.25" x14ac:dyDescent="0.2"/>
    <row r="1083" s="7" customFormat="1" ht="14.25" x14ac:dyDescent="0.2"/>
    <row r="1084" s="7" customFormat="1" ht="14.25" x14ac:dyDescent="0.2"/>
    <row r="1085" s="7" customFormat="1" ht="14.25" x14ac:dyDescent="0.2"/>
    <row r="1086" s="7" customFormat="1" ht="14.25" x14ac:dyDescent="0.2"/>
    <row r="1087" s="7" customFormat="1" ht="14.25" x14ac:dyDescent="0.2"/>
    <row r="1088" s="7" customFormat="1" ht="14.25" x14ac:dyDescent="0.2"/>
    <row r="1089" s="7" customFormat="1" ht="14.25" x14ac:dyDescent="0.2"/>
    <row r="1090" s="7" customFormat="1" ht="14.25" x14ac:dyDescent="0.2"/>
    <row r="1091" s="7" customFormat="1" ht="14.25" x14ac:dyDescent="0.2"/>
    <row r="1092" s="7" customFormat="1" ht="14.25" x14ac:dyDescent="0.2"/>
    <row r="1093" s="7" customFormat="1" ht="14.25" x14ac:dyDescent="0.2"/>
    <row r="1094" s="7" customFormat="1" ht="14.25" x14ac:dyDescent="0.2"/>
    <row r="1095" s="7" customFormat="1" ht="14.25" x14ac:dyDescent="0.2"/>
    <row r="1096" s="7" customFormat="1" ht="14.25" x14ac:dyDescent="0.2"/>
    <row r="1097" s="7" customFormat="1" ht="14.25" x14ac:dyDescent="0.2"/>
    <row r="1098" s="7" customFormat="1" ht="14.25" x14ac:dyDescent="0.2"/>
    <row r="1099" s="7" customFormat="1" ht="14.25" x14ac:dyDescent="0.2"/>
    <row r="1100" s="7" customFormat="1" ht="14.25" x14ac:dyDescent="0.2"/>
    <row r="1101" s="7" customFormat="1" ht="14.25" x14ac:dyDescent="0.2"/>
    <row r="1102" s="7" customFormat="1" ht="14.25" x14ac:dyDescent="0.2"/>
    <row r="1103" s="7" customFormat="1" ht="14.25" x14ac:dyDescent="0.2"/>
    <row r="1104" s="7" customFormat="1" ht="14.25" x14ac:dyDescent="0.2"/>
    <row r="1105" s="7" customFormat="1" ht="14.25" x14ac:dyDescent="0.2"/>
    <row r="1106" s="7" customFormat="1" ht="14.25" x14ac:dyDescent="0.2"/>
    <row r="1107" s="7" customFormat="1" ht="14.25" x14ac:dyDescent="0.2"/>
    <row r="1108" s="7" customFormat="1" ht="14.25" x14ac:dyDescent="0.2"/>
    <row r="1109" s="7" customFormat="1" ht="14.25" x14ac:dyDescent="0.2"/>
    <row r="1110" s="7" customFormat="1" ht="14.25" x14ac:dyDescent="0.2"/>
    <row r="1111" s="7" customFormat="1" ht="14.25" x14ac:dyDescent="0.2"/>
    <row r="1112" s="7" customFormat="1" ht="14.25" x14ac:dyDescent="0.2"/>
    <row r="1113" s="7" customFormat="1" ht="14.25" x14ac:dyDescent="0.2"/>
    <row r="1114" s="7" customFormat="1" ht="14.25" x14ac:dyDescent="0.2"/>
    <row r="1115" s="7" customFormat="1" ht="14.25" x14ac:dyDescent="0.2"/>
    <row r="1116" s="7" customFormat="1" ht="14.25" x14ac:dyDescent="0.2"/>
    <row r="1117" s="7" customFormat="1" ht="14.25" x14ac:dyDescent="0.2"/>
    <row r="1118" s="7" customFormat="1" ht="14.25" x14ac:dyDescent="0.2"/>
    <row r="1119" s="7" customFormat="1" ht="14.25" x14ac:dyDescent="0.2"/>
    <row r="1120" s="7" customFormat="1" ht="14.25" x14ac:dyDescent="0.2"/>
    <row r="1121" s="7" customFormat="1" ht="14.25" x14ac:dyDescent="0.2"/>
    <row r="1122" s="7" customFormat="1" ht="14.25" x14ac:dyDescent="0.2"/>
    <row r="1123" s="7" customFormat="1" ht="14.25" x14ac:dyDescent="0.2"/>
    <row r="1124" s="7" customFormat="1" ht="14.25" x14ac:dyDescent="0.2"/>
    <row r="1125" s="7" customFormat="1" ht="14.25" x14ac:dyDescent="0.2"/>
    <row r="1126" s="7" customFormat="1" ht="14.25" x14ac:dyDescent="0.2"/>
    <row r="1127" s="7" customFormat="1" ht="14.25" x14ac:dyDescent="0.2"/>
    <row r="1128" s="7" customFormat="1" ht="14.25" x14ac:dyDescent="0.2"/>
    <row r="1129" s="7" customFormat="1" ht="14.25" x14ac:dyDescent="0.2"/>
    <row r="1130" s="7" customFormat="1" ht="14.25" x14ac:dyDescent="0.2"/>
    <row r="1131" s="7" customFormat="1" ht="14.25" x14ac:dyDescent="0.2"/>
    <row r="1132" s="7" customFormat="1" ht="14.25" x14ac:dyDescent="0.2"/>
    <row r="1133" s="7" customFormat="1" ht="14.25" x14ac:dyDescent="0.2"/>
    <row r="1134" s="7" customFormat="1" ht="14.25" x14ac:dyDescent="0.2"/>
    <row r="1135" s="7" customFormat="1" ht="14.25" x14ac:dyDescent="0.2"/>
    <row r="1136" s="7" customFormat="1" ht="14.25" x14ac:dyDescent="0.2"/>
    <row r="1137" s="7" customFormat="1" ht="14.25" x14ac:dyDescent="0.2"/>
    <row r="1138" s="7" customFormat="1" ht="14.25" x14ac:dyDescent="0.2"/>
    <row r="1139" s="7" customFormat="1" ht="14.25" x14ac:dyDescent="0.2"/>
    <row r="1140" s="7" customFormat="1" ht="14.25" x14ac:dyDescent="0.2"/>
    <row r="1141" s="7" customFormat="1" ht="14.25" x14ac:dyDescent="0.2"/>
    <row r="1142" s="7" customFormat="1" ht="14.25" x14ac:dyDescent="0.2"/>
    <row r="1143" s="7" customFormat="1" ht="14.25" x14ac:dyDescent="0.2"/>
    <row r="1144" s="7" customFormat="1" ht="14.25" x14ac:dyDescent="0.2"/>
    <row r="1145" s="7" customFormat="1" ht="14.25" x14ac:dyDescent="0.2"/>
    <row r="1146" s="7" customFormat="1" ht="14.25" x14ac:dyDescent="0.2"/>
    <row r="1147" s="7" customFormat="1" ht="14.25" x14ac:dyDescent="0.2"/>
    <row r="1148" s="7" customFormat="1" ht="14.25" x14ac:dyDescent="0.2"/>
    <row r="1149" s="7" customFormat="1" ht="14.25" x14ac:dyDescent="0.2"/>
    <row r="1150" s="7" customFormat="1" ht="14.25" x14ac:dyDescent="0.2"/>
    <row r="1151" s="7" customFormat="1" ht="14.25" x14ac:dyDescent="0.2"/>
    <row r="1152" s="7" customFormat="1" ht="14.25" x14ac:dyDescent="0.2"/>
    <row r="1153" s="7" customFormat="1" ht="14.25" x14ac:dyDescent="0.2"/>
    <row r="1154" s="7" customFormat="1" ht="14.25" x14ac:dyDescent="0.2"/>
    <row r="1155" s="7" customFormat="1" ht="14.25" x14ac:dyDescent="0.2"/>
    <row r="1156" s="7" customFormat="1" ht="14.25" x14ac:dyDescent="0.2"/>
    <row r="1157" s="7" customFormat="1" ht="14.25" x14ac:dyDescent="0.2"/>
    <row r="1158" s="7" customFormat="1" ht="14.25" x14ac:dyDescent="0.2"/>
    <row r="1159" s="7" customFormat="1" ht="14.25" x14ac:dyDescent="0.2"/>
    <row r="1160" s="7" customFormat="1" ht="14.25" x14ac:dyDescent="0.2"/>
    <row r="1161" s="7" customFormat="1" ht="14.25" x14ac:dyDescent="0.2"/>
    <row r="1162" s="7" customFormat="1" ht="14.25" x14ac:dyDescent="0.2"/>
    <row r="1163" s="7" customFormat="1" ht="14.25" x14ac:dyDescent="0.2"/>
    <row r="1164" s="7" customFormat="1" ht="14.25" x14ac:dyDescent="0.2"/>
    <row r="1165" s="7" customFormat="1" ht="14.25" x14ac:dyDescent="0.2"/>
    <row r="1166" s="7" customFormat="1" ht="14.25" x14ac:dyDescent="0.2"/>
    <row r="1167" s="7" customFormat="1" ht="14.25" x14ac:dyDescent="0.2"/>
    <row r="1168" s="7" customFormat="1" ht="14.25" x14ac:dyDescent="0.2"/>
    <row r="1169" s="7" customFormat="1" ht="14.25" x14ac:dyDescent="0.2"/>
    <row r="1170" s="7" customFormat="1" ht="14.25" x14ac:dyDescent="0.2"/>
    <row r="1171" s="7" customFormat="1" ht="14.25" x14ac:dyDescent="0.2"/>
    <row r="1172" s="7" customFormat="1" ht="14.25" x14ac:dyDescent="0.2"/>
    <row r="1173" s="7" customFormat="1" ht="14.25" x14ac:dyDescent="0.2"/>
    <row r="1174" s="7" customFormat="1" ht="14.25" x14ac:dyDescent="0.2"/>
    <row r="1175" s="7" customFormat="1" ht="14.25" x14ac:dyDescent="0.2"/>
    <row r="1176" s="7" customFormat="1" ht="14.25" x14ac:dyDescent="0.2"/>
    <row r="1177" s="7" customFormat="1" ht="14.25" x14ac:dyDescent="0.2"/>
    <row r="1178" s="7" customFormat="1" ht="14.25" x14ac:dyDescent="0.2"/>
    <row r="1179" s="7" customFormat="1" ht="14.25" x14ac:dyDescent="0.2"/>
    <row r="1180" s="7" customFormat="1" ht="14.25" x14ac:dyDescent="0.2"/>
    <row r="1181" s="7" customFormat="1" ht="14.25" x14ac:dyDescent="0.2"/>
    <row r="1182" s="7" customFormat="1" ht="14.25" x14ac:dyDescent="0.2"/>
    <row r="1183" s="7" customFormat="1" ht="14.25" x14ac:dyDescent="0.2"/>
    <row r="1184" s="7" customFormat="1" ht="14.25" x14ac:dyDescent="0.2"/>
    <row r="1185" s="7" customFormat="1" ht="14.25" x14ac:dyDescent="0.2"/>
    <row r="1186" s="7" customFormat="1" ht="14.25" x14ac:dyDescent="0.2"/>
    <row r="1187" s="7" customFormat="1" ht="14.25" x14ac:dyDescent="0.2"/>
    <row r="1188" s="7" customFormat="1" ht="14.25" x14ac:dyDescent="0.2"/>
    <row r="1189" s="7" customFormat="1" ht="14.25" x14ac:dyDescent="0.2"/>
    <row r="1190" s="7" customFormat="1" ht="14.25" x14ac:dyDescent="0.2"/>
    <row r="1191" s="7" customFormat="1" ht="14.25" x14ac:dyDescent="0.2"/>
    <row r="1192" s="7" customFormat="1" ht="14.25" x14ac:dyDescent="0.2"/>
    <row r="1193" s="7" customFormat="1" ht="14.25" x14ac:dyDescent="0.2"/>
    <row r="1194" s="7" customFormat="1" ht="14.25" x14ac:dyDescent="0.2"/>
    <row r="1195" s="7" customFormat="1" ht="14.25" x14ac:dyDescent="0.2"/>
    <row r="1196" s="7" customFormat="1" ht="14.25" x14ac:dyDescent="0.2"/>
    <row r="1197" s="7" customFormat="1" ht="14.25" x14ac:dyDescent="0.2"/>
    <row r="1198" s="7" customFormat="1" ht="14.25" x14ac:dyDescent="0.2"/>
    <row r="1199" s="7" customFormat="1" ht="14.25" x14ac:dyDescent="0.2"/>
    <row r="1200" s="7" customFormat="1" ht="14.25" x14ac:dyDescent="0.2"/>
    <row r="1201" s="7" customFormat="1" ht="14.25" x14ac:dyDescent="0.2"/>
    <row r="1202" s="7" customFormat="1" ht="14.25" x14ac:dyDescent="0.2"/>
    <row r="1203" s="7" customFormat="1" ht="14.25" x14ac:dyDescent="0.2"/>
    <row r="1204" s="7" customFormat="1" ht="14.25" x14ac:dyDescent="0.2"/>
    <row r="1205" s="7" customFormat="1" ht="14.25" x14ac:dyDescent="0.2"/>
    <row r="1206" s="7" customFormat="1" ht="14.25" x14ac:dyDescent="0.2"/>
    <row r="1207" s="7" customFormat="1" ht="14.25" x14ac:dyDescent="0.2"/>
    <row r="1208" s="7" customFormat="1" ht="14.25" x14ac:dyDescent="0.2"/>
    <row r="1209" s="7" customFormat="1" ht="14.25" x14ac:dyDescent="0.2"/>
    <row r="1210" s="7" customFormat="1" ht="14.25" x14ac:dyDescent="0.2"/>
    <row r="1211" s="7" customFormat="1" ht="14.25" x14ac:dyDescent="0.2"/>
    <row r="1212" s="7" customFormat="1" ht="14.25" x14ac:dyDescent="0.2"/>
    <row r="1213" s="7" customFormat="1" ht="14.25" x14ac:dyDescent="0.2"/>
    <row r="1214" s="7" customFormat="1" ht="14.25" x14ac:dyDescent="0.2"/>
    <row r="1215" s="7" customFormat="1" ht="14.25" x14ac:dyDescent="0.2"/>
    <row r="1216" s="7" customFormat="1" ht="14.25" x14ac:dyDescent="0.2"/>
    <row r="1217" s="7" customFormat="1" ht="14.25" x14ac:dyDescent="0.2"/>
    <row r="1218" s="7" customFormat="1" ht="14.25" x14ac:dyDescent="0.2"/>
    <row r="1219" s="7" customFormat="1" ht="14.25" x14ac:dyDescent="0.2"/>
    <row r="1220" s="7" customFormat="1" ht="14.25" x14ac:dyDescent="0.2"/>
    <row r="1221" s="7" customFormat="1" ht="14.25" x14ac:dyDescent="0.2"/>
    <row r="1222" s="7" customFormat="1" ht="14.25" x14ac:dyDescent="0.2"/>
    <row r="1223" s="7" customFormat="1" ht="14.25" x14ac:dyDescent="0.2"/>
    <row r="1224" s="7" customFormat="1" ht="14.25" x14ac:dyDescent="0.2"/>
    <row r="1225" s="7" customFormat="1" ht="14.25" x14ac:dyDescent="0.2"/>
    <row r="1226" s="7" customFormat="1" ht="14.25" x14ac:dyDescent="0.2"/>
    <row r="1227" s="7" customFormat="1" ht="14.25" x14ac:dyDescent="0.2"/>
    <row r="1228" s="7" customFormat="1" ht="14.25" x14ac:dyDescent="0.2"/>
    <row r="1229" s="7" customFormat="1" ht="14.25" x14ac:dyDescent="0.2"/>
    <row r="1230" s="7" customFormat="1" ht="14.25" x14ac:dyDescent="0.2"/>
    <row r="1231" s="7" customFormat="1" ht="14.25" x14ac:dyDescent="0.2"/>
    <row r="1232" s="7" customFormat="1" ht="14.25" x14ac:dyDescent="0.2"/>
    <row r="1233" s="7" customFormat="1" ht="14.25" x14ac:dyDescent="0.2"/>
    <row r="1234" s="7" customFormat="1" ht="14.25" x14ac:dyDescent="0.2"/>
    <row r="1235" s="7" customFormat="1" ht="14.25" x14ac:dyDescent="0.2"/>
    <row r="1236" s="7" customFormat="1" ht="14.25" x14ac:dyDescent="0.2"/>
    <row r="1237" s="7" customFormat="1" ht="14.25" x14ac:dyDescent="0.2"/>
    <row r="1238" s="7" customFormat="1" ht="14.25" x14ac:dyDescent="0.2"/>
    <row r="1239" s="7" customFormat="1" ht="14.25" x14ac:dyDescent="0.2"/>
    <row r="1240" s="7" customFormat="1" ht="14.25" x14ac:dyDescent="0.2"/>
    <row r="1241" s="7" customFormat="1" ht="14.25" x14ac:dyDescent="0.2"/>
    <row r="1242" s="7" customFormat="1" ht="14.25" x14ac:dyDescent="0.2"/>
    <row r="1243" s="7" customFormat="1" ht="14.25" x14ac:dyDescent="0.2"/>
    <row r="1244" s="7" customFormat="1" ht="14.25" x14ac:dyDescent="0.2"/>
    <row r="1245" s="7" customFormat="1" ht="14.25" x14ac:dyDescent="0.2"/>
    <row r="1246" s="7" customFormat="1" ht="14.25" x14ac:dyDescent="0.2"/>
    <row r="1247" s="7" customFormat="1" ht="14.25" x14ac:dyDescent="0.2"/>
    <row r="1248" s="7" customFormat="1" ht="14.25" x14ac:dyDescent="0.2"/>
    <row r="1249" s="7" customFormat="1" ht="14.25" x14ac:dyDescent="0.2"/>
    <row r="1250" s="7" customFormat="1" ht="14.25" x14ac:dyDescent="0.2"/>
    <row r="1251" s="7" customFormat="1" ht="14.25" x14ac:dyDescent="0.2"/>
    <row r="1252" s="7" customFormat="1" ht="14.25" x14ac:dyDescent="0.2"/>
    <row r="1253" s="7" customFormat="1" ht="14.25" x14ac:dyDescent="0.2"/>
    <row r="1254" s="7" customFormat="1" ht="14.25" x14ac:dyDescent="0.2"/>
    <row r="1255" s="7" customFormat="1" ht="14.25" x14ac:dyDescent="0.2"/>
    <row r="1256" s="7" customFormat="1" ht="14.25" x14ac:dyDescent="0.2"/>
    <row r="1257" s="7" customFormat="1" ht="14.25" x14ac:dyDescent="0.2"/>
    <row r="1258" s="7" customFormat="1" ht="14.25" x14ac:dyDescent="0.2"/>
    <row r="1259" s="7" customFormat="1" ht="14.25" x14ac:dyDescent="0.2"/>
    <row r="1260" s="7" customFormat="1" ht="14.25" x14ac:dyDescent="0.2"/>
    <row r="1261" s="7" customFormat="1" ht="14.25" x14ac:dyDescent="0.2"/>
    <row r="1262" s="7" customFormat="1" ht="14.25" x14ac:dyDescent="0.2"/>
    <row r="1263" s="7" customFormat="1" ht="14.25" x14ac:dyDescent="0.2"/>
    <row r="1264" s="7" customFormat="1" ht="14.25" x14ac:dyDescent="0.2"/>
    <row r="1265" s="7" customFormat="1" ht="14.25" x14ac:dyDescent="0.2"/>
    <row r="1266" s="7" customFormat="1" ht="14.25" x14ac:dyDescent="0.2"/>
    <row r="1267" s="7" customFormat="1" ht="14.25" x14ac:dyDescent="0.2"/>
    <row r="1268" s="7" customFormat="1" ht="14.25" x14ac:dyDescent="0.2"/>
    <row r="1269" s="7" customFormat="1" ht="14.25" x14ac:dyDescent="0.2"/>
    <row r="1270" s="7" customFormat="1" ht="14.25" x14ac:dyDescent="0.2"/>
    <row r="1271" s="7" customFormat="1" ht="14.25" x14ac:dyDescent="0.2"/>
    <row r="1272" s="7" customFormat="1" ht="14.25" x14ac:dyDescent="0.2"/>
    <row r="1273" s="7" customFormat="1" ht="14.25" x14ac:dyDescent="0.2"/>
    <row r="1274" s="7" customFormat="1" ht="14.25" x14ac:dyDescent="0.2"/>
    <row r="1275" s="7" customFormat="1" ht="14.25" x14ac:dyDescent="0.2"/>
    <row r="1276" s="7" customFormat="1" ht="14.25" x14ac:dyDescent="0.2"/>
    <row r="1277" s="7" customFormat="1" ht="14.25" x14ac:dyDescent="0.2"/>
    <row r="1278" s="7" customFormat="1" ht="14.25" x14ac:dyDescent="0.2"/>
    <row r="1279" s="7" customFormat="1" ht="14.25" x14ac:dyDescent="0.2"/>
    <row r="1280" s="7" customFormat="1" ht="14.25" x14ac:dyDescent="0.2"/>
    <row r="1281" s="7" customFormat="1" ht="14.25" x14ac:dyDescent="0.2"/>
    <row r="1282" s="7" customFormat="1" ht="14.25" x14ac:dyDescent="0.2"/>
    <row r="1283" s="7" customFormat="1" ht="14.25" x14ac:dyDescent="0.2"/>
    <row r="1284" s="7" customFormat="1" ht="14.25" x14ac:dyDescent="0.2"/>
    <row r="1285" s="7" customFormat="1" ht="14.25" x14ac:dyDescent="0.2"/>
    <row r="1286" s="7" customFormat="1" ht="14.25" x14ac:dyDescent="0.2"/>
    <row r="1287" s="7" customFormat="1" ht="14.25" x14ac:dyDescent="0.2"/>
    <row r="1288" s="7" customFormat="1" ht="14.25" x14ac:dyDescent="0.2"/>
    <row r="1289" s="7" customFormat="1" ht="14.25" x14ac:dyDescent="0.2"/>
    <row r="1290" s="7" customFormat="1" ht="14.25" x14ac:dyDescent="0.2"/>
    <row r="1291" s="7" customFormat="1" ht="14.25" x14ac:dyDescent="0.2"/>
    <row r="1292" s="7" customFormat="1" ht="14.25" x14ac:dyDescent="0.2"/>
    <row r="1293" s="7" customFormat="1" ht="14.25" x14ac:dyDescent="0.2"/>
    <row r="1294" s="7" customFormat="1" ht="14.25" x14ac:dyDescent="0.2"/>
    <row r="1295" s="7" customFormat="1" ht="14.25" x14ac:dyDescent="0.2"/>
    <row r="1296" s="7" customFormat="1" ht="14.25" x14ac:dyDescent="0.2"/>
    <row r="1297" s="7" customFormat="1" ht="14.25" x14ac:dyDescent="0.2"/>
    <row r="1298" s="7" customFormat="1" ht="14.25" x14ac:dyDescent="0.2"/>
    <row r="1299" s="7" customFormat="1" ht="14.25" x14ac:dyDescent="0.2"/>
    <row r="1300" s="7" customFormat="1" ht="14.25" x14ac:dyDescent="0.2"/>
    <row r="1301" s="7" customFormat="1" ht="14.25" x14ac:dyDescent="0.2"/>
    <row r="1302" s="7" customFormat="1" ht="14.25" x14ac:dyDescent="0.2"/>
    <row r="1303" s="7" customFormat="1" ht="14.25" x14ac:dyDescent="0.2"/>
    <row r="1304" s="7" customFormat="1" ht="14.25" x14ac:dyDescent="0.2"/>
    <row r="1305" s="7" customFormat="1" ht="14.25" x14ac:dyDescent="0.2"/>
    <row r="1306" s="7" customFormat="1" ht="14.25" x14ac:dyDescent="0.2"/>
    <row r="1307" s="7" customFormat="1" ht="14.25" x14ac:dyDescent="0.2"/>
    <row r="1308" s="7" customFormat="1" ht="14.25" x14ac:dyDescent="0.2"/>
    <row r="1309" s="7" customFormat="1" ht="14.25" x14ac:dyDescent="0.2"/>
    <row r="1310" s="7" customFormat="1" ht="14.25" x14ac:dyDescent="0.2"/>
    <row r="1311" s="7" customFormat="1" ht="14.25" x14ac:dyDescent="0.2"/>
    <row r="1312" s="7" customFormat="1" ht="14.25" x14ac:dyDescent="0.2"/>
    <row r="1313" s="7" customFormat="1" ht="14.25" x14ac:dyDescent="0.2"/>
    <row r="1314" s="7" customFormat="1" ht="14.25" x14ac:dyDescent="0.2"/>
    <row r="1315" s="7" customFormat="1" ht="14.25" x14ac:dyDescent="0.2"/>
    <row r="1316" s="7" customFormat="1" ht="14.25" x14ac:dyDescent="0.2"/>
    <row r="1317" s="7" customFormat="1" ht="14.25" x14ac:dyDescent="0.2"/>
    <row r="1318" s="7" customFormat="1" ht="14.25" x14ac:dyDescent="0.2"/>
    <row r="1319" s="7" customFormat="1" ht="14.25" x14ac:dyDescent="0.2"/>
    <row r="1320" s="7" customFormat="1" ht="14.25" x14ac:dyDescent="0.2"/>
    <row r="1321" s="7" customFormat="1" ht="14.25" x14ac:dyDescent="0.2"/>
    <row r="1322" s="7" customFormat="1" ht="14.25" x14ac:dyDescent="0.2"/>
    <row r="1323" s="7" customFormat="1" ht="14.25" x14ac:dyDescent="0.2"/>
    <row r="1324" s="7" customFormat="1" ht="14.25" x14ac:dyDescent="0.2"/>
    <row r="1325" s="7" customFormat="1" ht="14.25" x14ac:dyDescent="0.2"/>
    <row r="1326" s="7" customFormat="1" ht="14.25" x14ac:dyDescent="0.2"/>
    <row r="1327" s="7" customFormat="1" ht="14.25" x14ac:dyDescent="0.2"/>
    <row r="1328" s="7" customFormat="1" ht="14.25" x14ac:dyDescent="0.2"/>
    <row r="1329" s="7" customFormat="1" ht="14.25" x14ac:dyDescent="0.2"/>
    <row r="1330" s="7" customFormat="1" ht="14.25" x14ac:dyDescent="0.2"/>
    <row r="1331" s="7" customFormat="1" ht="14.25" x14ac:dyDescent="0.2"/>
    <row r="1332" s="7" customFormat="1" ht="14.25" x14ac:dyDescent="0.2"/>
    <row r="1333" s="7" customFormat="1" ht="14.25" x14ac:dyDescent="0.2"/>
    <row r="1334" s="7" customFormat="1" ht="14.25" x14ac:dyDescent="0.2"/>
    <row r="1335" s="7" customFormat="1" ht="14.25" x14ac:dyDescent="0.2"/>
    <row r="1336" s="7" customFormat="1" ht="14.25" x14ac:dyDescent="0.2"/>
    <row r="1337" s="7" customFormat="1" ht="14.25" x14ac:dyDescent="0.2"/>
    <row r="1338" s="7" customFormat="1" ht="14.25" x14ac:dyDescent="0.2"/>
    <row r="1339" s="7" customFormat="1" ht="14.25" x14ac:dyDescent="0.2"/>
    <row r="1340" s="7" customFormat="1" ht="14.25" x14ac:dyDescent="0.2"/>
    <row r="1341" s="7" customFormat="1" ht="14.25" x14ac:dyDescent="0.2"/>
    <row r="1342" s="7" customFormat="1" ht="14.25" x14ac:dyDescent="0.2"/>
    <row r="1343" s="7" customFormat="1" ht="14.25" x14ac:dyDescent="0.2"/>
    <row r="1344" s="7" customFormat="1" ht="14.25" x14ac:dyDescent="0.2"/>
    <row r="1345" s="7" customFormat="1" ht="14.25" x14ac:dyDescent="0.2"/>
    <row r="1346" s="7" customFormat="1" ht="14.25" x14ac:dyDescent="0.2"/>
    <row r="1347" s="7" customFormat="1" ht="14.25" x14ac:dyDescent="0.2"/>
    <row r="1348" s="7" customFormat="1" ht="14.25" x14ac:dyDescent="0.2"/>
    <row r="1349" s="7" customFormat="1" ht="14.25" x14ac:dyDescent="0.2"/>
    <row r="1350" s="7" customFormat="1" ht="14.25" x14ac:dyDescent="0.2"/>
    <row r="1351" s="7" customFormat="1" ht="14.25" x14ac:dyDescent="0.2"/>
    <row r="1352" s="7" customFormat="1" ht="14.25" x14ac:dyDescent="0.2"/>
    <row r="1353" s="7" customFormat="1" ht="14.25" x14ac:dyDescent="0.2"/>
    <row r="1354" s="7" customFormat="1" ht="14.25" x14ac:dyDescent="0.2"/>
    <row r="1355" s="7" customFormat="1" ht="14.25" x14ac:dyDescent="0.2"/>
    <row r="1356" s="7" customFormat="1" ht="14.25" x14ac:dyDescent="0.2"/>
    <row r="1357" s="7" customFormat="1" ht="14.25" x14ac:dyDescent="0.2"/>
    <row r="1358" s="7" customFormat="1" ht="14.25" x14ac:dyDescent="0.2"/>
    <row r="1359" s="7" customFormat="1" ht="14.25" x14ac:dyDescent="0.2"/>
    <row r="1360" s="7" customFormat="1" ht="14.25" x14ac:dyDescent="0.2"/>
    <row r="1361" s="7" customFormat="1" ht="14.25" x14ac:dyDescent="0.2"/>
    <row r="1362" s="7" customFormat="1" ht="14.25" x14ac:dyDescent="0.2"/>
    <row r="1363" s="7" customFormat="1" ht="14.25" x14ac:dyDescent="0.2"/>
    <row r="1364" s="7" customFormat="1" ht="14.25" x14ac:dyDescent="0.2"/>
    <row r="1365" s="7" customFormat="1" ht="14.25" x14ac:dyDescent="0.2"/>
    <row r="1366" s="7" customFormat="1" ht="14.25" x14ac:dyDescent="0.2"/>
    <row r="1367" s="7" customFormat="1" ht="14.25" x14ac:dyDescent="0.2"/>
    <row r="1368" s="7" customFormat="1" ht="14.25" x14ac:dyDescent="0.2"/>
    <row r="1369" s="7" customFormat="1" ht="14.25" x14ac:dyDescent="0.2"/>
    <row r="1370" s="7" customFormat="1" ht="14.25" x14ac:dyDescent="0.2"/>
    <row r="1371" s="7" customFormat="1" ht="14.25" x14ac:dyDescent="0.2"/>
    <row r="1372" s="7" customFormat="1" ht="14.25" x14ac:dyDescent="0.2"/>
    <row r="1373" s="7" customFormat="1" ht="14.25" x14ac:dyDescent="0.2"/>
    <row r="1374" s="7" customFormat="1" ht="14.25" x14ac:dyDescent="0.2"/>
    <row r="1375" s="7" customFormat="1" ht="14.25" x14ac:dyDescent="0.2"/>
    <row r="1376" s="7" customFormat="1" ht="14.25" x14ac:dyDescent="0.2"/>
    <row r="1377" s="7" customFormat="1" ht="14.25" x14ac:dyDescent="0.2"/>
    <row r="1378" s="7" customFormat="1" ht="14.25" x14ac:dyDescent="0.2"/>
    <row r="1379" s="7" customFormat="1" ht="14.25" x14ac:dyDescent="0.2"/>
    <row r="1380" s="7" customFormat="1" ht="14.25" x14ac:dyDescent="0.2"/>
    <row r="1381" s="7" customFormat="1" ht="14.25" x14ac:dyDescent="0.2"/>
    <row r="1382" s="7" customFormat="1" ht="14.25" x14ac:dyDescent="0.2"/>
    <row r="1383" s="7" customFormat="1" ht="14.25" x14ac:dyDescent="0.2"/>
    <row r="1384" s="7" customFormat="1" ht="14.25" x14ac:dyDescent="0.2"/>
    <row r="1385" s="7" customFormat="1" ht="14.25" x14ac:dyDescent="0.2"/>
    <row r="1386" s="7" customFormat="1" ht="14.25" x14ac:dyDescent="0.2"/>
    <row r="1387" s="7" customFormat="1" ht="14.25" x14ac:dyDescent="0.2"/>
    <row r="1388" s="7" customFormat="1" ht="14.25" x14ac:dyDescent="0.2"/>
    <row r="1389" s="7" customFormat="1" ht="14.25" x14ac:dyDescent="0.2"/>
    <row r="1390" s="7" customFormat="1" ht="14.25" x14ac:dyDescent="0.2"/>
    <row r="1391" s="7" customFormat="1" ht="14.25" x14ac:dyDescent="0.2"/>
    <row r="1392" s="7" customFormat="1" ht="14.25" x14ac:dyDescent="0.2"/>
    <row r="1393" s="7" customFormat="1" ht="14.25" x14ac:dyDescent="0.2"/>
    <row r="1394" s="7" customFormat="1" ht="14.25" x14ac:dyDescent="0.2"/>
    <row r="1395" s="7" customFormat="1" ht="14.25" x14ac:dyDescent="0.2"/>
    <row r="1396" s="7" customFormat="1" ht="14.25" x14ac:dyDescent="0.2"/>
    <row r="1397" s="7" customFormat="1" ht="14.25" x14ac:dyDescent="0.2"/>
    <row r="1398" s="7" customFormat="1" ht="14.25" x14ac:dyDescent="0.2"/>
    <row r="1399" s="7" customFormat="1" ht="14.25" x14ac:dyDescent="0.2"/>
    <row r="1400" s="7" customFormat="1" ht="14.25" x14ac:dyDescent="0.2"/>
    <row r="1401" s="7" customFormat="1" ht="14.25" x14ac:dyDescent="0.2"/>
    <row r="1402" s="7" customFormat="1" ht="14.25" x14ac:dyDescent="0.2"/>
    <row r="1403" s="7" customFormat="1" ht="14.25" x14ac:dyDescent="0.2"/>
    <row r="1404" s="7" customFormat="1" ht="14.25" x14ac:dyDescent="0.2"/>
    <row r="1405" s="7" customFormat="1" ht="14.25" x14ac:dyDescent="0.2"/>
    <row r="1406" s="7" customFormat="1" ht="14.25" x14ac:dyDescent="0.2"/>
    <row r="1407" s="7" customFormat="1" ht="14.25" x14ac:dyDescent="0.2"/>
    <row r="1408" s="7" customFormat="1" ht="14.25" x14ac:dyDescent="0.2"/>
    <row r="1409" s="7" customFormat="1" ht="14.25" x14ac:dyDescent="0.2"/>
    <row r="1410" s="7" customFormat="1" ht="14.25" x14ac:dyDescent="0.2"/>
    <row r="1411" s="7" customFormat="1" ht="14.25" x14ac:dyDescent="0.2"/>
    <row r="1412" s="7" customFormat="1" ht="14.25" x14ac:dyDescent="0.2"/>
    <row r="1413" s="7" customFormat="1" ht="14.25" x14ac:dyDescent="0.2"/>
    <row r="1414" s="7" customFormat="1" ht="14.25" x14ac:dyDescent="0.2"/>
    <row r="1415" s="7" customFormat="1" ht="14.25" x14ac:dyDescent="0.2"/>
    <row r="1416" s="7" customFormat="1" ht="14.25" x14ac:dyDescent="0.2"/>
    <row r="1417" s="7" customFormat="1" ht="14.25" x14ac:dyDescent="0.2"/>
    <row r="1418" s="7" customFormat="1" ht="14.25" x14ac:dyDescent="0.2"/>
    <row r="1419" s="7" customFormat="1" ht="14.25" x14ac:dyDescent="0.2"/>
    <row r="1420" s="7" customFormat="1" ht="14.25" x14ac:dyDescent="0.2"/>
    <row r="1421" s="7" customFormat="1" ht="14.25" x14ac:dyDescent="0.2"/>
    <row r="1422" s="7" customFormat="1" ht="14.25" x14ac:dyDescent="0.2"/>
    <row r="1423" s="7" customFormat="1" ht="14.25" x14ac:dyDescent="0.2"/>
    <row r="1424" s="7" customFormat="1" ht="14.25" x14ac:dyDescent="0.2"/>
    <row r="1425" s="7" customFormat="1" ht="14.25" x14ac:dyDescent="0.2"/>
    <row r="1426" s="7" customFormat="1" ht="14.25" x14ac:dyDescent="0.2"/>
    <row r="1427" s="7" customFormat="1" ht="14.25" x14ac:dyDescent="0.2"/>
    <row r="1428" s="7" customFormat="1" ht="14.25" x14ac:dyDescent="0.2"/>
    <row r="1429" s="7" customFormat="1" ht="14.25" x14ac:dyDescent="0.2"/>
    <row r="1430" s="7" customFormat="1" ht="14.25" x14ac:dyDescent="0.2"/>
    <row r="1431" s="7" customFormat="1" ht="14.25" x14ac:dyDescent="0.2"/>
    <row r="1432" s="7" customFormat="1" ht="14.25" x14ac:dyDescent="0.2"/>
    <row r="1433" s="7" customFormat="1" ht="14.25" x14ac:dyDescent="0.2"/>
    <row r="1434" s="7" customFormat="1" ht="14.25" x14ac:dyDescent="0.2"/>
    <row r="1435" s="7" customFormat="1" ht="14.25" x14ac:dyDescent="0.2"/>
    <row r="1436" s="7" customFormat="1" ht="14.25" x14ac:dyDescent="0.2"/>
    <row r="1437" s="7" customFormat="1" ht="14.25" x14ac:dyDescent="0.2"/>
    <row r="1438" s="7" customFormat="1" ht="14.25" x14ac:dyDescent="0.2"/>
    <row r="1439" s="7" customFormat="1" ht="14.25" x14ac:dyDescent="0.2"/>
    <row r="1440" s="7" customFormat="1" ht="14.25" x14ac:dyDescent="0.2"/>
    <row r="1441" s="7" customFormat="1" ht="14.25" x14ac:dyDescent="0.2"/>
    <row r="1442" s="7" customFormat="1" ht="14.25" x14ac:dyDescent="0.2"/>
    <row r="1443" s="7" customFormat="1" ht="14.25" x14ac:dyDescent="0.2"/>
    <row r="1444" s="7" customFormat="1" ht="14.25" x14ac:dyDescent="0.2"/>
    <row r="1445" s="7" customFormat="1" ht="14.25" x14ac:dyDescent="0.2"/>
    <row r="1446" s="7" customFormat="1" ht="14.25" x14ac:dyDescent="0.2"/>
    <row r="1447" s="7" customFormat="1" ht="14.25" x14ac:dyDescent="0.2"/>
    <row r="1448" s="7" customFormat="1" ht="14.25" x14ac:dyDescent="0.2"/>
    <row r="1449" s="7" customFormat="1" ht="14.25" x14ac:dyDescent="0.2"/>
    <row r="1450" s="7" customFormat="1" ht="14.25" x14ac:dyDescent="0.2"/>
    <row r="1451" s="7" customFormat="1" ht="14.25" x14ac:dyDescent="0.2"/>
    <row r="1452" s="7" customFormat="1" ht="14.25" x14ac:dyDescent="0.2"/>
    <row r="1453" s="7" customFormat="1" ht="14.25" x14ac:dyDescent="0.2"/>
    <row r="1454" s="7" customFormat="1" ht="14.25" x14ac:dyDescent="0.2"/>
    <row r="1455" s="7" customFormat="1" ht="14.25" x14ac:dyDescent="0.2"/>
    <row r="1456" s="7" customFormat="1" ht="14.25" x14ac:dyDescent="0.2"/>
    <row r="1457" s="7" customFormat="1" ht="14.25" x14ac:dyDescent="0.2"/>
    <row r="1458" s="7" customFormat="1" ht="14.25" x14ac:dyDescent="0.2"/>
    <row r="1459" s="7" customFormat="1" ht="14.25" x14ac:dyDescent="0.2"/>
    <row r="1460" s="7" customFormat="1" ht="14.25" x14ac:dyDescent="0.2"/>
    <row r="1461" s="7" customFormat="1" ht="14.25" x14ac:dyDescent="0.2"/>
    <row r="1462" s="7" customFormat="1" ht="14.25" x14ac:dyDescent="0.2"/>
    <row r="1463" s="7" customFormat="1" ht="14.25" x14ac:dyDescent="0.2"/>
    <row r="1464" s="7" customFormat="1" ht="14.25" x14ac:dyDescent="0.2"/>
    <row r="1465" s="7" customFormat="1" ht="14.25" x14ac:dyDescent="0.2"/>
    <row r="1466" s="7" customFormat="1" ht="14.25" x14ac:dyDescent="0.2"/>
    <row r="1467" s="7" customFormat="1" ht="14.25" x14ac:dyDescent="0.2"/>
    <row r="1468" s="7" customFormat="1" ht="14.25" x14ac:dyDescent="0.2"/>
    <row r="1469" s="7" customFormat="1" ht="14.25" x14ac:dyDescent="0.2"/>
    <row r="1470" s="7" customFormat="1" ht="14.25" x14ac:dyDescent="0.2"/>
    <row r="1471" s="7" customFormat="1" ht="14.25" x14ac:dyDescent="0.2"/>
    <row r="1472" s="7" customFormat="1" ht="14.25" x14ac:dyDescent="0.2"/>
    <row r="1473" s="7" customFormat="1" ht="14.25" x14ac:dyDescent="0.2"/>
    <row r="1474" s="7" customFormat="1" ht="14.25" x14ac:dyDescent="0.2"/>
    <row r="1475" s="7" customFormat="1" ht="14.25" x14ac:dyDescent="0.2"/>
    <row r="1476" s="7" customFormat="1" ht="14.25" x14ac:dyDescent="0.2"/>
    <row r="1477" s="7" customFormat="1" ht="14.25" x14ac:dyDescent="0.2"/>
    <row r="1478" s="7" customFormat="1" ht="14.25" x14ac:dyDescent="0.2"/>
    <row r="1479" s="7" customFormat="1" ht="14.25" x14ac:dyDescent="0.2"/>
    <row r="1480" s="7" customFormat="1" ht="14.25" x14ac:dyDescent="0.2"/>
    <row r="1481" s="7" customFormat="1" ht="14.25" x14ac:dyDescent="0.2"/>
    <row r="1482" s="7" customFormat="1" ht="14.25" x14ac:dyDescent="0.2"/>
    <row r="1483" s="7" customFormat="1" ht="14.25" x14ac:dyDescent="0.2"/>
    <row r="1484" s="7" customFormat="1" ht="14.25" x14ac:dyDescent="0.2"/>
    <row r="1485" s="7" customFormat="1" ht="14.25" x14ac:dyDescent="0.2"/>
    <row r="1486" s="7" customFormat="1" ht="14.25" x14ac:dyDescent="0.2"/>
    <row r="1487" s="7" customFormat="1" ht="14.25" x14ac:dyDescent="0.2"/>
    <row r="1488" s="7" customFormat="1" ht="14.25" x14ac:dyDescent="0.2"/>
    <row r="1489" s="7" customFormat="1" ht="14.25" x14ac:dyDescent="0.2"/>
    <row r="1490" s="7" customFormat="1" ht="14.25" x14ac:dyDescent="0.2"/>
    <row r="1491" s="7" customFormat="1" ht="14.25" x14ac:dyDescent="0.2"/>
    <row r="1492" s="7" customFormat="1" ht="14.25" x14ac:dyDescent="0.2"/>
    <row r="1493" s="7" customFormat="1" ht="14.25" x14ac:dyDescent="0.2"/>
    <row r="1494" s="7" customFormat="1" ht="14.25" x14ac:dyDescent="0.2"/>
    <row r="1495" s="7" customFormat="1" ht="14.25" x14ac:dyDescent="0.2"/>
    <row r="1496" s="7" customFormat="1" ht="14.25" x14ac:dyDescent="0.2"/>
    <row r="1497" s="7" customFormat="1" ht="14.25" x14ac:dyDescent="0.2"/>
    <row r="1498" s="7" customFormat="1" ht="14.25" x14ac:dyDescent="0.2"/>
    <row r="1499" s="7" customFormat="1" ht="14.25" x14ac:dyDescent="0.2"/>
    <row r="1500" s="7" customFormat="1" ht="14.25" x14ac:dyDescent="0.2"/>
    <row r="1501" s="7" customFormat="1" ht="14.25" x14ac:dyDescent="0.2"/>
    <row r="1502" s="7" customFormat="1" ht="14.25" x14ac:dyDescent="0.2"/>
    <row r="1503" s="7" customFormat="1" ht="14.25" x14ac:dyDescent="0.2"/>
    <row r="1504" s="7" customFormat="1" ht="14.25" x14ac:dyDescent="0.2"/>
    <row r="1505" s="7" customFormat="1" ht="14.25" x14ac:dyDescent="0.2"/>
    <row r="1506" s="7" customFormat="1" ht="14.25" x14ac:dyDescent="0.2"/>
    <row r="1507" s="7" customFormat="1" ht="14.25" x14ac:dyDescent="0.2"/>
    <row r="1508" s="7" customFormat="1" ht="14.25" x14ac:dyDescent="0.2"/>
    <row r="1509" s="7" customFormat="1" ht="14.25" x14ac:dyDescent="0.2"/>
    <row r="1510" s="7" customFormat="1" ht="14.25" x14ac:dyDescent="0.2"/>
    <row r="1511" s="7" customFormat="1" ht="14.25" x14ac:dyDescent="0.2"/>
    <row r="1512" s="7" customFormat="1" ht="14.25" x14ac:dyDescent="0.2"/>
    <row r="1513" s="7" customFormat="1" ht="14.25" x14ac:dyDescent="0.2"/>
    <row r="1514" s="7" customFormat="1" ht="14.25" x14ac:dyDescent="0.2"/>
    <row r="1515" s="7" customFormat="1" ht="14.25" x14ac:dyDescent="0.2"/>
    <row r="1516" s="7" customFormat="1" ht="14.25" x14ac:dyDescent="0.2"/>
    <row r="1517" s="7" customFormat="1" ht="14.25" x14ac:dyDescent="0.2"/>
    <row r="1518" s="7" customFormat="1" ht="14.25" x14ac:dyDescent="0.2"/>
    <row r="1519" s="7" customFormat="1" ht="14.25" x14ac:dyDescent="0.2"/>
    <row r="1520" s="7" customFormat="1" ht="14.25" x14ac:dyDescent="0.2"/>
    <row r="1521" s="7" customFormat="1" ht="14.25" x14ac:dyDescent="0.2"/>
    <row r="1522" s="7" customFormat="1" ht="14.25" x14ac:dyDescent="0.2"/>
    <row r="1523" s="7" customFormat="1" ht="14.25" x14ac:dyDescent="0.2"/>
    <row r="1524" s="7" customFormat="1" ht="14.25" x14ac:dyDescent="0.2"/>
    <row r="1525" s="7" customFormat="1" ht="14.25" x14ac:dyDescent="0.2"/>
    <row r="1526" s="7" customFormat="1" ht="14.25" x14ac:dyDescent="0.2"/>
    <row r="1527" s="7" customFormat="1" ht="14.25" x14ac:dyDescent="0.2"/>
    <row r="1528" s="7" customFormat="1" ht="14.25" x14ac:dyDescent="0.2"/>
    <row r="1529" s="7" customFormat="1" ht="14.25" x14ac:dyDescent="0.2"/>
    <row r="1530" s="7" customFormat="1" ht="14.25" x14ac:dyDescent="0.2"/>
    <row r="1531" s="7" customFormat="1" ht="14.25" x14ac:dyDescent="0.2"/>
    <row r="1532" s="7" customFormat="1" ht="14.25" x14ac:dyDescent="0.2"/>
    <row r="1533" s="7" customFormat="1" ht="14.25" x14ac:dyDescent="0.2"/>
    <row r="1534" s="7" customFormat="1" ht="14.25" x14ac:dyDescent="0.2"/>
    <row r="1535" s="7" customFormat="1" ht="14.25" x14ac:dyDescent="0.2"/>
    <row r="1536" s="7" customFormat="1" ht="14.25" x14ac:dyDescent="0.2"/>
    <row r="1537" s="7" customFormat="1" ht="14.25" x14ac:dyDescent="0.2"/>
    <row r="1538" s="7" customFormat="1" ht="14.25" x14ac:dyDescent="0.2"/>
    <row r="1539" s="7" customFormat="1" ht="14.25" x14ac:dyDescent="0.2"/>
    <row r="1540" s="7" customFormat="1" ht="14.25" x14ac:dyDescent="0.2"/>
    <row r="1541" s="7" customFormat="1" ht="14.25" x14ac:dyDescent="0.2"/>
    <row r="1542" s="7" customFormat="1" ht="14.25" x14ac:dyDescent="0.2"/>
    <row r="1543" s="7" customFormat="1" ht="14.25" x14ac:dyDescent="0.2"/>
    <row r="1544" s="7" customFormat="1" ht="14.25" x14ac:dyDescent="0.2"/>
    <row r="1545" s="7" customFormat="1" ht="14.25" x14ac:dyDescent="0.2"/>
    <row r="1546" s="7" customFormat="1" ht="14.25" x14ac:dyDescent="0.2"/>
    <row r="1547" s="7" customFormat="1" ht="14.25" x14ac:dyDescent="0.2"/>
    <row r="1548" s="7" customFormat="1" ht="14.25" x14ac:dyDescent="0.2"/>
    <row r="1549" s="7" customFormat="1" ht="14.25" x14ac:dyDescent="0.2"/>
    <row r="1550" s="7" customFormat="1" ht="14.25" x14ac:dyDescent="0.2"/>
    <row r="1551" s="7" customFormat="1" ht="14.25" x14ac:dyDescent="0.2"/>
    <row r="1552" s="7" customFormat="1" ht="14.25" x14ac:dyDescent="0.2"/>
    <row r="1553" s="7" customFormat="1" ht="14.25" x14ac:dyDescent="0.2"/>
    <row r="1554" s="7" customFormat="1" ht="14.25" x14ac:dyDescent="0.2"/>
    <row r="1555" s="7" customFormat="1" ht="14.25" x14ac:dyDescent="0.2"/>
    <row r="1556" s="7" customFormat="1" ht="14.25" x14ac:dyDescent="0.2"/>
    <row r="1557" s="7" customFormat="1" ht="14.25" x14ac:dyDescent="0.2"/>
    <row r="1558" s="7" customFormat="1" ht="14.25" x14ac:dyDescent="0.2"/>
    <row r="1559" s="7" customFormat="1" ht="14.25" x14ac:dyDescent="0.2"/>
    <row r="1560" s="7" customFormat="1" ht="14.25" x14ac:dyDescent="0.2"/>
    <row r="1561" s="7" customFormat="1" ht="14.25" x14ac:dyDescent="0.2"/>
    <row r="1562" s="7" customFormat="1" ht="14.25" x14ac:dyDescent="0.2"/>
    <row r="1563" s="7" customFormat="1" ht="14.25" x14ac:dyDescent="0.2"/>
    <row r="1564" s="7" customFormat="1" ht="14.25" x14ac:dyDescent="0.2"/>
    <row r="1565" s="7" customFormat="1" ht="14.25" x14ac:dyDescent="0.2"/>
    <row r="1566" s="7" customFormat="1" ht="14.25" x14ac:dyDescent="0.2"/>
    <row r="1567" s="7" customFormat="1" ht="14.25" x14ac:dyDescent="0.2"/>
    <row r="1568" s="7" customFormat="1" ht="14.25" x14ac:dyDescent="0.2"/>
    <row r="1569" s="7" customFormat="1" ht="14.25" x14ac:dyDescent="0.2"/>
    <row r="1570" s="7" customFormat="1" ht="14.25" x14ac:dyDescent="0.2"/>
    <row r="1571" s="7" customFormat="1" ht="14.25" x14ac:dyDescent="0.2"/>
    <row r="1572" s="7" customFormat="1" ht="14.25" x14ac:dyDescent="0.2"/>
    <row r="1573" s="7" customFormat="1" ht="14.25" x14ac:dyDescent="0.2"/>
    <row r="1574" s="7" customFormat="1" ht="14.25" x14ac:dyDescent="0.2"/>
    <row r="1575" s="7" customFormat="1" ht="14.25" x14ac:dyDescent="0.2"/>
    <row r="1576" s="7" customFormat="1" ht="14.25" x14ac:dyDescent="0.2"/>
    <row r="1577" s="7" customFormat="1" ht="14.25" x14ac:dyDescent="0.2"/>
    <row r="1578" s="7" customFormat="1" ht="14.25" x14ac:dyDescent="0.2"/>
    <row r="1579" s="7" customFormat="1" ht="14.25" x14ac:dyDescent="0.2"/>
    <row r="1580" s="7" customFormat="1" ht="14.25" x14ac:dyDescent="0.2"/>
    <row r="1581" s="7" customFormat="1" ht="14.25" x14ac:dyDescent="0.2"/>
    <row r="1582" s="7" customFormat="1" ht="14.25" x14ac:dyDescent="0.2"/>
    <row r="1583" s="7" customFormat="1" ht="14.25" x14ac:dyDescent="0.2"/>
    <row r="1584" s="7" customFormat="1" ht="14.25" x14ac:dyDescent="0.2"/>
    <row r="1585" s="7" customFormat="1" ht="14.25" x14ac:dyDescent="0.2"/>
    <row r="1586" s="7" customFormat="1" ht="14.25" x14ac:dyDescent="0.2"/>
    <row r="1587" s="7" customFormat="1" ht="14.25" x14ac:dyDescent="0.2"/>
    <row r="1588" s="7" customFormat="1" ht="14.25" x14ac:dyDescent="0.2"/>
    <row r="1589" s="7" customFormat="1" ht="14.25" x14ac:dyDescent="0.2"/>
    <row r="1590" s="7" customFormat="1" ht="14.25" x14ac:dyDescent="0.2"/>
    <row r="1591" s="7" customFormat="1" ht="14.25" x14ac:dyDescent="0.2"/>
    <row r="1592" s="7" customFormat="1" ht="14.25" x14ac:dyDescent="0.2"/>
    <row r="1593" s="7" customFormat="1" ht="14.25" x14ac:dyDescent="0.2"/>
    <row r="1594" s="7" customFormat="1" ht="14.25" x14ac:dyDescent="0.2"/>
    <row r="1595" s="7" customFormat="1" ht="14.25" x14ac:dyDescent="0.2"/>
    <row r="1596" s="7" customFormat="1" ht="14.25" x14ac:dyDescent="0.2"/>
    <row r="1597" s="7" customFormat="1" ht="14.25" x14ac:dyDescent="0.2"/>
    <row r="1598" s="7" customFormat="1" ht="14.25" x14ac:dyDescent="0.2"/>
    <row r="1599" s="7" customFormat="1" ht="14.25" x14ac:dyDescent="0.2"/>
    <row r="1600" s="7" customFormat="1" ht="14.25" x14ac:dyDescent="0.2"/>
    <row r="1601" s="7" customFormat="1" ht="14.25" x14ac:dyDescent="0.2"/>
    <row r="1602" s="7" customFormat="1" ht="14.25" x14ac:dyDescent="0.2"/>
    <row r="1603" s="7" customFormat="1" ht="14.25" x14ac:dyDescent="0.2"/>
    <row r="1604" s="7" customFormat="1" ht="14.25" x14ac:dyDescent="0.2"/>
    <row r="1605" s="7" customFormat="1" ht="14.25" x14ac:dyDescent="0.2"/>
    <row r="1606" s="7" customFormat="1" ht="14.25" x14ac:dyDescent="0.2"/>
    <row r="1607" s="7" customFormat="1" ht="14.25" x14ac:dyDescent="0.2"/>
    <row r="1608" s="7" customFormat="1" ht="14.25" x14ac:dyDescent="0.2"/>
    <row r="1609" s="7" customFormat="1" ht="14.25" x14ac:dyDescent="0.2"/>
    <row r="1610" s="7" customFormat="1" ht="14.25" x14ac:dyDescent="0.2"/>
    <row r="1611" s="7" customFormat="1" ht="14.25" x14ac:dyDescent="0.2"/>
    <row r="1612" s="7" customFormat="1" ht="14.25" x14ac:dyDescent="0.2"/>
    <row r="1613" s="7" customFormat="1" ht="14.25" x14ac:dyDescent="0.2"/>
    <row r="1614" s="7" customFormat="1" ht="14.25" x14ac:dyDescent="0.2"/>
    <row r="1615" s="7" customFormat="1" ht="14.25" x14ac:dyDescent="0.2"/>
    <row r="1616" s="7" customFormat="1" ht="14.25" x14ac:dyDescent="0.2"/>
    <row r="1617" s="7" customFormat="1" ht="14.25" x14ac:dyDescent="0.2"/>
    <row r="1618" s="7" customFormat="1" ht="14.25" x14ac:dyDescent="0.2"/>
    <row r="1619" s="7" customFormat="1" ht="14.25" x14ac:dyDescent="0.2"/>
    <row r="1620" s="7" customFormat="1" ht="14.25" x14ac:dyDescent="0.2"/>
    <row r="1621" s="7" customFormat="1" ht="14.25" x14ac:dyDescent="0.2"/>
    <row r="1622" s="7" customFormat="1" ht="14.25" x14ac:dyDescent="0.2"/>
    <row r="1623" s="7" customFormat="1" ht="14.25" x14ac:dyDescent="0.2"/>
    <row r="1624" s="7" customFormat="1" ht="14.25" x14ac:dyDescent="0.2"/>
    <row r="1625" s="7" customFormat="1" ht="14.25" x14ac:dyDescent="0.2"/>
    <row r="1626" s="7" customFormat="1" ht="14.25" x14ac:dyDescent="0.2"/>
    <row r="1627" s="7" customFormat="1" ht="14.25" x14ac:dyDescent="0.2"/>
    <row r="1628" s="7" customFormat="1" ht="14.25" x14ac:dyDescent="0.2"/>
    <row r="1629" s="7" customFormat="1" ht="14.25" x14ac:dyDescent="0.2"/>
    <row r="1630" s="7" customFormat="1" ht="14.25" x14ac:dyDescent="0.2"/>
    <row r="1631" s="7" customFormat="1" ht="14.25" x14ac:dyDescent="0.2"/>
    <row r="1632" s="7" customFormat="1" ht="14.25" x14ac:dyDescent="0.2"/>
    <row r="1633" s="7" customFormat="1" ht="14.25" x14ac:dyDescent="0.2"/>
    <row r="1634" s="7" customFormat="1" ht="14.25" x14ac:dyDescent="0.2"/>
    <row r="1635" s="7" customFormat="1" ht="14.25" x14ac:dyDescent="0.2"/>
    <row r="1636" s="7" customFormat="1" ht="14.25" x14ac:dyDescent="0.2"/>
    <row r="1637" s="7" customFormat="1" ht="14.25" x14ac:dyDescent="0.2"/>
    <row r="1638" s="7" customFormat="1" ht="14.25" x14ac:dyDescent="0.2"/>
    <row r="1639" s="7" customFormat="1" ht="14.25" x14ac:dyDescent="0.2"/>
    <row r="1640" s="7" customFormat="1" ht="14.25" x14ac:dyDescent="0.2"/>
    <row r="1641" s="7" customFormat="1" ht="14.25" x14ac:dyDescent="0.2"/>
    <row r="1642" s="7" customFormat="1" ht="14.25" x14ac:dyDescent="0.2"/>
    <row r="1643" s="7" customFormat="1" ht="14.25" x14ac:dyDescent="0.2"/>
    <row r="1644" s="7" customFormat="1" ht="14.25" x14ac:dyDescent="0.2"/>
    <row r="1645" s="7" customFormat="1" ht="14.25" x14ac:dyDescent="0.2"/>
    <row r="1646" s="7" customFormat="1" ht="14.25" x14ac:dyDescent="0.2"/>
    <row r="1647" s="7" customFormat="1" ht="14.25" x14ac:dyDescent="0.2"/>
    <row r="1648" s="7" customFormat="1" ht="14.25" x14ac:dyDescent="0.2"/>
    <row r="1649" s="7" customFormat="1" ht="14.25" x14ac:dyDescent="0.2"/>
    <row r="1650" s="7" customFormat="1" ht="14.25" x14ac:dyDescent="0.2"/>
    <row r="1651" s="7" customFormat="1" ht="14.25" x14ac:dyDescent="0.2"/>
    <row r="1652" s="7" customFormat="1" ht="14.25" x14ac:dyDescent="0.2"/>
    <row r="1653" s="7" customFormat="1" ht="14.25" x14ac:dyDescent="0.2"/>
    <row r="1654" s="7" customFormat="1" ht="14.25" x14ac:dyDescent="0.2"/>
    <row r="1655" s="7" customFormat="1" ht="14.25" x14ac:dyDescent="0.2"/>
    <row r="1656" s="7" customFormat="1" ht="14.25" x14ac:dyDescent="0.2"/>
    <row r="1657" s="7" customFormat="1" ht="14.25" x14ac:dyDescent="0.2"/>
    <row r="1658" s="7" customFormat="1" ht="14.25" x14ac:dyDescent="0.2"/>
    <row r="1659" s="7" customFormat="1" ht="14.25" x14ac:dyDescent="0.2"/>
    <row r="1660" s="7" customFormat="1" ht="14.25" x14ac:dyDescent="0.2"/>
    <row r="1661" s="7" customFormat="1" ht="14.25" x14ac:dyDescent="0.2"/>
    <row r="1662" s="7" customFormat="1" ht="14.25" x14ac:dyDescent="0.2"/>
    <row r="1663" s="7" customFormat="1" ht="14.25" x14ac:dyDescent="0.2"/>
    <row r="1664" s="7" customFormat="1" ht="14.25" x14ac:dyDescent="0.2"/>
    <row r="1665" s="7" customFormat="1" ht="14.25" x14ac:dyDescent="0.2"/>
    <row r="1666" s="7" customFormat="1" ht="14.25" x14ac:dyDescent="0.2"/>
    <row r="1667" s="7" customFormat="1" ht="14.25" x14ac:dyDescent="0.2"/>
    <row r="1668" s="7" customFormat="1" ht="14.25" x14ac:dyDescent="0.2"/>
    <row r="1669" s="7" customFormat="1" ht="14.25" x14ac:dyDescent="0.2"/>
    <row r="1670" s="7" customFormat="1" ht="14.25" x14ac:dyDescent="0.2"/>
    <row r="1671" s="7" customFormat="1" ht="14.25" x14ac:dyDescent="0.2"/>
    <row r="1672" s="7" customFormat="1" ht="14.25" x14ac:dyDescent="0.2"/>
    <row r="1673" s="7" customFormat="1" ht="14.25" x14ac:dyDescent="0.2"/>
    <row r="1674" s="7" customFormat="1" ht="14.25" x14ac:dyDescent="0.2"/>
    <row r="1675" s="7" customFormat="1" ht="14.25" x14ac:dyDescent="0.2"/>
    <row r="1676" s="7" customFormat="1" ht="14.25" x14ac:dyDescent="0.2"/>
    <row r="1677" s="7" customFormat="1" ht="14.25" x14ac:dyDescent="0.2"/>
    <row r="1678" s="7" customFormat="1" ht="14.25" x14ac:dyDescent="0.2"/>
    <row r="1679" s="7" customFormat="1" ht="14.25" x14ac:dyDescent="0.2"/>
    <row r="1680" s="7" customFormat="1" ht="14.25" x14ac:dyDescent="0.2"/>
    <row r="1681" s="7" customFormat="1" ht="14.25" x14ac:dyDescent="0.2"/>
    <row r="1682" s="7" customFormat="1" ht="14.25" x14ac:dyDescent="0.2"/>
    <row r="1683" s="7" customFormat="1" ht="14.25" x14ac:dyDescent="0.2"/>
    <row r="1684" s="7" customFormat="1" ht="14.25" x14ac:dyDescent="0.2"/>
    <row r="1685" s="7" customFormat="1" ht="14.25" x14ac:dyDescent="0.2"/>
    <row r="1686" s="7" customFormat="1" ht="14.25" x14ac:dyDescent="0.2"/>
    <row r="1687" s="7" customFormat="1" ht="14.25" x14ac:dyDescent="0.2"/>
    <row r="1688" s="7" customFormat="1" ht="14.25" x14ac:dyDescent="0.2"/>
    <row r="1689" s="7" customFormat="1" ht="14.25" x14ac:dyDescent="0.2"/>
    <row r="1690" s="7" customFormat="1" ht="14.25" x14ac:dyDescent="0.2"/>
    <row r="1691" s="7" customFormat="1" ht="14.25" x14ac:dyDescent="0.2"/>
    <row r="1692" s="7" customFormat="1" ht="14.25" x14ac:dyDescent="0.2"/>
    <row r="1693" s="7" customFormat="1" ht="14.25" x14ac:dyDescent="0.2"/>
    <row r="1694" s="7" customFormat="1" ht="14.25" x14ac:dyDescent="0.2"/>
    <row r="1695" s="7" customFormat="1" ht="14.25" x14ac:dyDescent="0.2"/>
    <row r="1696" s="7" customFormat="1" ht="14.25" x14ac:dyDescent="0.2"/>
    <row r="1697" s="7" customFormat="1" ht="14.25" x14ac:dyDescent="0.2"/>
    <row r="1698" s="7" customFormat="1" ht="14.25" x14ac:dyDescent="0.2"/>
    <row r="1699" s="7" customFormat="1" ht="14.25" x14ac:dyDescent="0.2"/>
    <row r="1700" s="7" customFormat="1" ht="14.25" x14ac:dyDescent="0.2"/>
    <row r="1701" s="7" customFormat="1" ht="14.25" x14ac:dyDescent="0.2"/>
    <row r="1702" s="7" customFormat="1" ht="14.25" x14ac:dyDescent="0.2"/>
    <row r="1703" s="7" customFormat="1" ht="14.25" x14ac:dyDescent="0.2"/>
    <row r="1704" s="7" customFormat="1" ht="14.25" x14ac:dyDescent="0.2"/>
    <row r="1705" s="7" customFormat="1" ht="14.25" x14ac:dyDescent="0.2"/>
    <row r="1706" s="7" customFormat="1" ht="14.25" x14ac:dyDescent="0.2"/>
    <row r="1707" s="7" customFormat="1" ht="14.25" x14ac:dyDescent="0.2"/>
    <row r="1708" s="7" customFormat="1" ht="14.25" x14ac:dyDescent="0.2"/>
    <row r="1709" s="7" customFormat="1" ht="14.25" x14ac:dyDescent="0.2"/>
    <row r="1710" s="7" customFormat="1" ht="14.25" x14ac:dyDescent="0.2"/>
    <row r="1711" s="7" customFormat="1" ht="14.25" x14ac:dyDescent="0.2"/>
    <row r="1712" s="7" customFormat="1" ht="14.25" x14ac:dyDescent="0.2"/>
    <row r="1713" s="7" customFormat="1" ht="14.25" x14ac:dyDescent="0.2"/>
    <row r="1714" s="7" customFormat="1" ht="14.25" x14ac:dyDescent="0.2"/>
    <row r="1715" s="7" customFormat="1" ht="14.25" x14ac:dyDescent="0.2"/>
    <row r="1716" s="7" customFormat="1" ht="14.25" x14ac:dyDescent="0.2"/>
    <row r="1717" s="7" customFormat="1" ht="14.25" x14ac:dyDescent="0.2"/>
    <row r="1718" s="7" customFormat="1" ht="14.25" x14ac:dyDescent="0.2"/>
    <row r="1719" s="7" customFormat="1" ht="14.25" x14ac:dyDescent="0.2"/>
    <row r="1720" s="7" customFormat="1" ht="14.25" x14ac:dyDescent="0.2"/>
    <row r="1721" s="7" customFormat="1" ht="14.25" x14ac:dyDescent="0.2"/>
    <row r="1722" s="7" customFormat="1" ht="14.25" x14ac:dyDescent="0.2"/>
    <row r="1723" s="7" customFormat="1" ht="14.25" x14ac:dyDescent="0.2"/>
    <row r="1724" s="7" customFormat="1" ht="14.25" x14ac:dyDescent="0.2"/>
    <row r="1725" s="7" customFormat="1" ht="14.25" x14ac:dyDescent="0.2"/>
    <row r="1726" s="7" customFormat="1" ht="14.25" x14ac:dyDescent="0.2"/>
    <row r="1727" s="7" customFormat="1" ht="14.25" x14ac:dyDescent="0.2"/>
    <row r="1728" s="7" customFormat="1" ht="14.25" x14ac:dyDescent="0.2"/>
    <row r="1729" s="7" customFormat="1" ht="14.25" x14ac:dyDescent="0.2"/>
    <row r="1730" s="7" customFormat="1" ht="14.25" x14ac:dyDescent="0.2"/>
    <row r="1731" s="7" customFormat="1" ht="14.25" x14ac:dyDescent="0.2"/>
    <row r="1732" s="7" customFormat="1" ht="14.25" x14ac:dyDescent="0.2"/>
    <row r="1733" s="7" customFormat="1" ht="14.25" x14ac:dyDescent="0.2"/>
    <row r="1734" s="7" customFormat="1" ht="14.25" x14ac:dyDescent="0.2"/>
    <row r="1735" s="7" customFormat="1" ht="14.25" x14ac:dyDescent="0.2"/>
    <row r="1736" s="7" customFormat="1" ht="14.25" x14ac:dyDescent="0.2"/>
    <row r="1737" s="7" customFormat="1" ht="14.25" x14ac:dyDescent="0.2"/>
    <row r="1738" s="7" customFormat="1" ht="14.25" x14ac:dyDescent="0.2"/>
    <row r="1739" s="7" customFormat="1" ht="14.25" x14ac:dyDescent="0.2"/>
    <row r="1740" s="7" customFormat="1" ht="14.25" x14ac:dyDescent="0.2"/>
    <row r="1741" s="7" customFormat="1" ht="14.25" x14ac:dyDescent="0.2"/>
    <row r="1742" s="7" customFormat="1" ht="14.25" x14ac:dyDescent="0.2"/>
    <row r="1743" s="7" customFormat="1" ht="14.25" x14ac:dyDescent="0.2"/>
    <row r="1744" s="7" customFormat="1" ht="14.25" x14ac:dyDescent="0.2"/>
    <row r="1745" s="7" customFormat="1" ht="14.25" x14ac:dyDescent="0.2"/>
    <row r="1746" s="7" customFormat="1" ht="14.25" x14ac:dyDescent="0.2"/>
    <row r="1747" s="7" customFormat="1" ht="14.25" x14ac:dyDescent="0.2"/>
    <row r="1748" s="7" customFormat="1" ht="14.25" x14ac:dyDescent="0.2"/>
    <row r="1749" s="7" customFormat="1" ht="14.25" x14ac:dyDescent="0.2"/>
    <row r="1750" s="7" customFormat="1" ht="14.25" x14ac:dyDescent="0.2"/>
    <row r="1751" s="7" customFormat="1" ht="14.25" x14ac:dyDescent="0.2"/>
    <row r="1752" s="7" customFormat="1" ht="14.25" x14ac:dyDescent="0.2"/>
    <row r="1753" s="7" customFormat="1" ht="14.25" x14ac:dyDescent="0.2"/>
    <row r="1754" s="7" customFormat="1" ht="14.25" x14ac:dyDescent="0.2"/>
    <row r="1755" s="7" customFormat="1" ht="14.25" x14ac:dyDescent="0.2"/>
    <row r="1756" s="7" customFormat="1" ht="14.25" x14ac:dyDescent="0.2"/>
    <row r="1757" s="7" customFormat="1" ht="14.25" x14ac:dyDescent="0.2"/>
    <row r="1758" s="7" customFormat="1" ht="14.25" x14ac:dyDescent="0.2"/>
    <row r="1759" s="7" customFormat="1" ht="14.25" x14ac:dyDescent="0.2"/>
    <row r="1760" s="7" customFormat="1" ht="14.25" x14ac:dyDescent="0.2"/>
    <row r="1761" s="7" customFormat="1" ht="14.25" x14ac:dyDescent="0.2"/>
    <row r="1762" s="7" customFormat="1" ht="14.25" x14ac:dyDescent="0.2"/>
    <row r="1763" s="7" customFormat="1" ht="14.25" x14ac:dyDescent="0.2"/>
    <row r="1764" s="7" customFormat="1" ht="14.25" x14ac:dyDescent="0.2"/>
    <row r="1765" s="7" customFormat="1" ht="14.25" x14ac:dyDescent="0.2"/>
    <row r="1766" s="7" customFormat="1" ht="14.25" x14ac:dyDescent="0.2"/>
    <row r="1767" s="7" customFormat="1" ht="14.25" x14ac:dyDescent="0.2"/>
    <row r="1768" s="7" customFormat="1" ht="14.25" x14ac:dyDescent="0.2"/>
    <row r="1769" s="7" customFormat="1" ht="14.25" x14ac:dyDescent="0.2"/>
    <row r="1770" s="7" customFormat="1" ht="14.25" x14ac:dyDescent="0.2"/>
    <row r="1771" s="7" customFormat="1" ht="14.25" x14ac:dyDescent="0.2"/>
    <row r="1772" s="7" customFormat="1" ht="14.25" x14ac:dyDescent="0.2"/>
    <row r="1773" s="7" customFormat="1" ht="14.25" x14ac:dyDescent="0.2"/>
    <row r="1774" s="7" customFormat="1" ht="14.25" x14ac:dyDescent="0.2"/>
    <row r="1775" s="7" customFormat="1" ht="14.25" x14ac:dyDescent="0.2"/>
    <row r="1776" s="7" customFormat="1" ht="14.25" x14ac:dyDescent="0.2"/>
    <row r="1777" s="7" customFormat="1" ht="14.25" x14ac:dyDescent="0.2"/>
    <row r="1778" s="7" customFormat="1" ht="14.25" x14ac:dyDescent="0.2"/>
    <row r="1779" s="7" customFormat="1" ht="14.25" x14ac:dyDescent="0.2"/>
    <row r="1780" s="7" customFormat="1" ht="14.25" x14ac:dyDescent="0.2"/>
    <row r="1781" s="7" customFormat="1" ht="14.25" x14ac:dyDescent="0.2"/>
    <row r="1782" s="7" customFormat="1" ht="14.25" x14ac:dyDescent="0.2"/>
    <row r="1783" s="7" customFormat="1" ht="14.25" x14ac:dyDescent="0.2"/>
    <row r="1784" s="7" customFormat="1" ht="14.25" x14ac:dyDescent="0.2"/>
    <row r="1785" s="7" customFormat="1" ht="14.25" x14ac:dyDescent="0.2"/>
    <row r="1786" s="7" customFormat="1" ht="14.25" x14ac:dyDescent="0.2"/>
    <row r="1787" s="7" customFormat="1" ht="14.25" x14ac:dyDescent="0.2"/>
    <row r="1788" s="7" customFormat="1" ht="14.25" x14ac:dyDescent="0.2"/>
    <row r="1789" s="7" customFormat="1" ht="14.25" x14ac:dyDescent="0.2"/>
    <row r="1790" s="7" customFormat="1" ht="14.25" x14ac:dyDescent="0.2"/>
    <row r="1791" s="7" customFormat="1" ht="14.25" x14ac:dyDescent="0.2"/>
    <row r="1792" s="7" customFormat="1" ht="14.25" x14ac:dyDescent="0.2"/>
    <row r="1793" s="7" customFormat="1" ht="14.25" x14ac:dyDescent="0.2"/>
    <row r="1794" s="7" customFormat="1" ht="14.25" x14ac:dyDescent="0.2"/>
    <row r="1795" s="7" customFormat="1" ht="14.25" x14ac:dyDescent="0.2"/>
    <row r="1796" s="7" customFormat="1" ht="14.25" x14ac:dyDescent="0.2"/>
    <row r="1797" s="7" customFormat="1" ht="14.25" x14ac:dyDescent="0.2"/>
    <row r="1798" s="7" customFormat="1" ht="14.25" x14ac:dyDescent="0.2"/>
    <row r="1799" s="7" customFormat="1" ht="14.25" x14ac:dyDescent="0.2"/>
    <row r="1800" s="7" customFormat="1" ht="14.25" x14ac:dyDescent="0.2"/>
    <row r="1801" s="7" customFormat="1" ht="14.25" x14ac:dyDescent="0.2"/>
    <row r="1802" s="7" customFormat="1" ht="14.25" x14ac:dyDescent="0.2"/>
    <row r="1803" s="7" customFormat="1" ht="14.25" x14ac:dyDescent="0.2"/>
    <row r="1804" s="7" customFormat="1" ht="14.25" x14ac:dyDescent="0.2"/>
    <row r="1805" s="7" customFormat="1" ht="14.25" x14ac:dyDescent="0.2"/>
    <row r="1806" s="7" customFormat="1" ht="14.25" x14ac:dyDescent="0.2"/>
    <row r="1807" s="7" customFormat="1" ht="14.25" x14ac:dyDescent="0.2"/>
    <row r="1808" s="7" customFormat="1" ht="14.25" x14ac:dyDescent="0.2"/>
    <row r="1809" s="7" customFormat="1" ht="14.25" x14ac:dyDescent="0.2"/>
    <row r="1810" s="7" customFormat="1" ht="14.25" x14ac:dyDescent="0.2"/>
    <row r="1811" s="7" customFormat="1" ht="14.25" x14ac:dyDescent="0.2"/>
    <row r="1812" s="7" customFormat="1" ht="14.25" x14ac:dyDescent="0.2"/>
    <row r="1813" s="7" customFormat="1" ht="14.25" x14ac:dyDescent="0.2"/>
    <row r="1814" s="7" customFormat="1" ht="14.25" x14ac:dyDescent="0.2"/>
    <row r="1815" s="7" customFormat="1" ht="14.25" x14ac:dyDescent="0.2"/>
    <row r="1816" s="7" customFormat="1" ht="14.25" x14ac:dyDescent="0.2"/>
    <row r="1817" s="7" customFormat="1" ht="14.25" x14ac:dyDescent="0.2"/>
    <row r="1818" s="7" customFormat="1" ht="14.25" x14ac:dyDescent="0.2"/>
    <row r="1819" s="7" customFormat="1" ht="14.25" x14ac:dyDescent="0.2"/>
    <row r="1820" s="7" customFormat="1" ht="14.25" x14ac:dyDescent="0.2"/>
    <row r="1821" s="7" customFormat="1" ht="14.25" x14ac:dyDescent="0.2"/>
    <row r="1822" s="7" customFormat="1" ht="14.25" x14ac:dyDescent="0.2"/>
    <row r="1823" s="7" customFormat="1" ht="14.25" x14ac:dyDescent="0.2"/>
    <row r="1824" s="7" customFormat="1" ht="14.25" x14ac:dyDescent="0.2"/>
    <row r="1825" s="7" customFormat="1" ht="14.25" x14ac:dyDescent="0.2"/>
    <row r="1826" s="7" customFormat="1" ht="14.25" x14ac:dyDescent="0.2"/>
    <row r="1827" s="7" customFormat="1" ht="14.25" x14ac:dyDescent="0.2"/>
    <row r="1828" s="7" customFormat="1" ht="14.25" x14ac:dyDescent="0.2"/>
    <row r="1829" s="7" customFormat="1" ht="14.25" x14ac:dyDescent="0.2"/>
    <row r="1830" s="7" customFormat="1" ht="14.25" x14ac:dyDescent="0.2"/>
    <row r="1831" s="7" customFormat="1" ht="14.25" x14ac:dyDescent="0.2"/>
    <row r="1832" s="7" customFormat="1" ht="14.25" x14ac:dyDescent="0.2"/>
    <row r="1833" s="7" customFormat="1" ht="14.25" x14ac:dyDescent="0.2"/>
    <row r="1834" s="7" customFormat="1" ht="14.25" x14ac:dyDescent="0.2"/>
    <row r="1835" s="7" customFormat="1" ht="14.25" x14ac:dyDescent="0.2"/>
    <row r="1836" s="7" customFormat="1" ht="14.25" x14ac:dyDescent="0.2"/>
    <row r="1837" s="7" customFormat="1" ht="14.25" x14ac:dyDescent="0.2"/>
    <row r="1838" s="7" customFormat="1" ht="14.25" x14ac:dyDescent="0.2"/>
    <row r="1839" s="7" customFormat="1" ht="14.25" x14ac:dyDescent="0.2"/>
    <row r="1840" s="7" customFormat="1" ht="14.25" x14ac:dyDescent="0.2"/>
    <row r="1841" s="7" customFormat="1" ht="14.25" x14ac:dyDescent="0.2"/>
    <row r="1842" s="7" customFormat="1" ht="14.25" x14ac:dyDescent="0.2"/>
    <row r="1843" s="7" customFormat="1" ht="14.25" x14ac:dyDescent="0.2"/>
    <row r="1844" s="7" customFormat="1" ht="14.25" x14ac:dyDescent="0.2"/>
    <row r="1845" s="7" customFormat="1" ht="14.25" x14ac:dyDescent="0.2"/>
    <row r="1846" s="7" customFormat="1" ht="14.25" x14ac:dyDescent="0.2"/>
    <row r="1847" s="7" customFormat="1" ht="14.25" x14ac:dyDescent="0.2"/>
    <row r="1848" s="7" customFormat="1" ht="14.25" x14ac:dyDescent="0.2"/>
    <row r="1849" s="7" customFormat="1" ht="14.25" x14ac:dyDescent="0.2"/>
    <row r="1850" s="7" customFormat="1" ht="14.25" x14ac:dyDescent="0.2"/>
    <row r="1851" s="7" customFormat="1" ht="14.25" x14ac:dyDescent="0.2"/>
    <row r="1852" s="7" customFormat="1" ht="14.25" x14ac:dyDescent="0.2"/>
    <row r="1853" s="7" customFormat="1" ht="14.25" x14ac:dyDescent="0.2"/>
    <row r="1854" s="7" customFormat="1" ht="14.25" x14ac:dyDescent="0.2"/>
    <row r="1855" s="7" customFormat="1" ht="14.25" x14ac:dyDescent="0.2"/>
    <row r="1856" s="7" customFormat="1" ht="14.25" x14ac:dyDescent="0.2"/>
    <row r="1857" s="7" customFormat="1" ht="14.25" x14ac:dyDescent="0.2"/>
    <row r="1858" s="7" customFormat="1" ht="14.25" x14ac:dyDescent="0.2"/>
    <row r="1859" s="7" customFormat="1" ht="14.25" x14ac:dyDescent="0.2"/>
    <row r="1860" s="7" customFormat="1" ht="14.25" x14ac:dyDescent="0.2"/>
    <row r="1861" s="7" customFormat="1" ht="14.25" x14ac:dyDescent="0.2"/>
    <row r="1862" s="7" customFormat="1" ht="14.25" x14ac:dyDescent="0.2"/>
    <row r="1863" s="7" customFormat="1" ht="14.25" x14ac:dyDescent="0.2"/>
    <row r="1864" s="7" customFormat="1" ht="14.25" x14ac:dyDescent="0.2"/>
    <row r="1865" s="7" customFormat="1" ht="14.25" x14ac:dyDescent="0.2"/>
    <row r="1866" s="7" customFormat="1" ht="14.25" x14ac:dyDescent="0.2"/>
    <row r="1867" s="7" customFormat="1" ht="14.25" x14ac:dyDescent="0.2"/>
    <row r="1868" s="7" customFormat="1" ht="14.25" x14ac:dyDescent="0.2"/>
    <row r="1869" s="7" customFormat="1" ht="14.25" x14ac:dyDescent="0.2"/>
    <row r="1870" s="7" customFormat="1" ht="14.25" x14ac:dyDescent="0.2"/>
    <row r="1871" s="7" customFormat="1" ht="14.25" x14ac:dyDescent="0.2"/>
    <row r="1872" s="7" customFormat="1" ht="14.25" x14ac:dyDescent="0.2"/>
    <row r="1873" s="7" customFormat="1" ht="14.25" x14ac:dyDescent="0.2"/>
    <row r="1874" s="7" customFormat="1" ht="14.25" x14ac:dyDescent="0.2"/>
    <row r="1875" s="7" customFormat="1" ht="14.25" x14ac:dyDescent="0.2"/>
    <row r="1876" s="7" customFormat="1" ht="14.25" x14ac:dyDescent="0.2"/>
    <row r="1877" s="7" customFormat="1" ht="14.25" x14ac:dyDescent="0.2"/>
    <row r="1878" s="7" customFormat="1" ht="14.25" x14ac:dyDescent="0.2"/>
    <row r="1879" s="7" customFormat="1" ht="14.25" x14ac:dyDescent="0.2"/>
    <row r="1880" s="7" customFormat="1" ht="14.25" x14ac:dyDescent="0.2"/>
    <row r="1881" s="7" customFormat="1" ht="14.25" x14ac:dyDescent="0.2"/>
    <row r="1882" s="7" customFormat="1" ht="14.25" x14ac:dyDescent="0.2"/>
    <row r="1883" s="7" customFormat="1" ht="14.25" x14ac:dyDescent="0.2"/>
    <row r="1884" s="7" customFormat="1" ht="14.25" x14ac:dyDescent="0.2"/>
    <row r="1885" s="7" customFormat="1" ht="14.25" x14ac:dyDescent="0.2"/>
    <row r="1886" s="7" customFormat="1" ht="14.25" x14ac:dyDescent="0.2"/>
    <row r="1887" s="7" customFormat="1" ht="14.25" x14ac:dyDescent="0.2"/>
    <row r="1888" s="7" customFormat="1" ht="14.25" x14ac:dyDescent="0.2"/>
    <row r="1889" s="7" customFormat="1" ht="14.25" x14ac:dyDescent="0.2"/>
    <row r="1890" s="7" customFormat="1" ht="14.25" x14ac:dyDescent="0.2"/>
    <row r="1891" s="7" customFormat="1" ht="14.25" x14ac:dyDescent="0.2"/>
    <row r="1892" s="7" customFormat="1" ht="14.25" x14ac:dyDescent="0.2"/>
    <row r="1893" s="7" customFormat="1" ht="14.25" x14ac:dyDescent="0.2"/>
    <row r="1894" s="7" customFormat="1" ht="14.25" x14ac:dyDescent="0.2"/>
    <row r="1895" s="7" customFormat="1" ht="14.25" x14ac:dyDescent="0.2"/>
    <row r="1896" s="7" customFormat="1" ht="14.25" x14ac:dyDescent="0.2"/>
    <row r="1897" s="7" customFormat="1" ht="14.25" x14ac:dyDescent="0.2"/>
    <row r="1898" s="7" customFormat="1" ht="14.25" x14ac:dyDescent="0.2"/>
    <row r="1899" s="7" customFormat="1" ht="14.25" x14ac:dyDescent="0.2"/>
    <row r="1900" s="7" customFormat="1" ht="14.25" x14ac:dyDescent="0.2"/>
    <row r="1901" s="7" customFormat="1" ht="14.25" x14ac:dyDescent="0.2"/>
    <row r="1902" s="7" customFormat="1" ht="14.25" x14ac:dyDescent="0.2"/>
    <row r="1903" s="7" customFormat="1" ht="14.25" x14ac:dyDescent="0.2"/>
    <row r="1904" s="7" customFormat="1" ht="14.25" x14ac:dyDescent="0.2"/>
    <row r="1905" s="7" customFormat="1" ht="14.25" x14ac:dyDescent="0.2"/>
    <row r="1906" s="7" customFormat="1" ht="14.25" x14ac:dyDescent="0.2"/>
    <row r="1907" s="7" customFormat="1" ht="14.25" x14ac:dyDescent="0.2"/>
    <row r="1908" s="7" customFormat="1" ht="14.25" x14ac:dyDescent="0.2"/>
    <row r="1909" s="7" customFormat="1" ht="14.25" x14ac:dyDescent="0.2"/>
    <row r="1910" s="7" customFormat="1" ht="14.25" x14ac:dyDescent="0.2"/>
    <row r="1911" s="7" customFormat="1" ht="14.25" x14ac:dyDescent="0.2"/>
    <row r="1912" s="7" customFormat="1" ht="14.25" x14ac:dyDescent="0.2"/>
    <row r="1913" s="7" customFormat="1" ht="14.25" x14ac:dyDescent="0.2"/>
    <row r="1914" s="7" customFormat="1" ht="14.25" x14ac:dyDescent="0.2"/>
    <row r="1915" s="7" customFormat="1" ht="14.25" x14ac:dyDescent="0.2"/>
    <row r="1916" s="7" customFormat="1" ht="14.25" x14ac:dyDescent="0.2"/>
    <row r="1917" s="7" customFormat="1" ht="14.25" x14ac:dyDescent="0.2"/>
    <row r="1918" s="7" customFormat="1" ht="14.25" x14ac:dyDescent="0.2"/>
    <row r="1919" s="7" customFormat="1" ht="14.25" x14ac:dyDescent="0.2"/>
    <row r="1920" s="7" customFormat="1" ht="14.25" x14ac:dyDescent="0.2"/>
    <row r="1921" s="7" customFormat="1" ht="14.25" x14ac:dyDescent="0.2"/>
    <row r="1922" s="7" customFormat="1" ht="14.25" x14ac:dyDescent="0.2"/>
    <row r="1923" s="7" customFormat="1" ht="14.25" x14ac:dyDescent="0.2"/>
    <row r="1924" s="7" customFormat="1" ht="14.25" x14ac:dyDescent="0.2"/>
    <row r="1925" s="7" customFormat="1" ht="14.25" x14ac:dyDescent="0.2"/>
    <row r="1926" s="7" customFormat="1" ht="14.25" x14ac:dyDescent="0.2"/>
    <row r="1927" s="7" customFormat="1" ht="14.25" x14ac:dyDescent="0.2"/>
    <row r="1928" s="7" customFormat="1" ht="14.25" x14ac:dyDescent="0.2"/>
    <row r="1929" s="7" customFormat="1" ht="14.25" x14ac:dyDescent="0.2"/>
    <row r="1930" s="7" customFormat="1" ht="14.25" x14ac:dyDescent="0.2"/>
    <row r="1931" s="7" customFormat="1" ht="14.25" x14ac:dyDescent="0.2"/>
    <row r="1932" s="7" customFormat="1" ht="14.25" x14ac:dyDescent="0.2"/>
    <row r="1933" s="7" customFormat="1" ht="14.25" x14ac:dyDescent="0.2"/>
    <row r="1934" s="7" customFormat="1" ht="14.25" x14ac:dyDescent="0.2"/>
    <row r="1935" s="7" customFormat="1" ht="14.25" x14ac:dyDescent="0.2"/>
    <row r="1936" s="7" customFormat="1" ht="14.25" x14ac:dyDescent="0.2"/>
    <row r="1937" s="7" customFormat="1" ht="14.25" x14ac:dyDescent="0.2"/>
    <row r="1938" s="7" customFormat="1" ht="14.25" x14ac:dyDescent="0.2"/>
    <row r="1939" s="7" customFormat="1" ht="14.25" x14ac:dyDescent="0.2"/>
    <row r="1940" s="7" customFormat="1" ht="14.25" x14ac:dyDescent="0.2"/>
    <row r="1941" s="7" customFormat="1" ht="14.25" x14ac:dyDescent="0.2"/>
    <row r="1942" s="7" customFormat="1" ht="14.25" x14ac:dyDescent="0.2"/>
    <row r="1943" s="7" customFormat="1" ht="14.25" x14ac:dyDescent="0.2"/>
    <row r="1944" s="7" customFormat="1" ht="14.25" x14ac:dyDescent="0.2"/>
    <row r="1945" s="7" customFormat="1" ht="14.25" x14ac:dyDescent="0.2"/>
    <row r="1946" s="7" customFormat="1" ht="14.25" x14ac:dyDescent="0.2"/>
    <row r="1947" s="7" customFormat="1" ht="14.25" x14ac:dyDescent="0.2"/>
    <row r="1948" s="7" customFormat="1" ht="14.25" x14ac:dyDescent="0.2"/>
    <row r="1949" s="7" customFormat="1" ht="14.25" x14ac:dyDescent="0.2"/>
    <row r="1950" s="7" customFormat="1" ht="14.25" x14ac:dyDescent="0.2"/>
    <row r="1951" s="7" customFormat="1" ht="14.25" x14ac:dyDescent="0.2"/>
    <row r="1952" s="7" customFormat="1" ht="14.25" x14ac:dyDescent="0.2"/>
    <row r="1953" s="7" customFormat="1" ht="14.25" x14ac:dyDescent="0.2"/>
    <row r="1954" s="7" customFormat="1" ht="14.25" x14ac:dyDescent="0.2"/>
    <row r="1955" s="7" customFormat="1" ht="14.25" x14ac:dyDescent="0.2"/>
    <row r="1956" s="7" customFormat="1" ht="14.25" x14ac:dyDescent="0.2"/>
    <row r="1957" s="7" customFormat="1" ht="14.25" x14ac:dyDescent="0.2"/>
    <row r="1958" s="7" customFormat="1" ht="14.25" x14ac:dyDescent="0.2"/>
    <row r="1959" s="7" customFormat="1" ht="14.25" x14ac:dyDescent="0.2"/>
    <row r="1960" s="7" customFormat="1" ht="14.25" x14ac:dyDescent="0.2"/>
    <row r="1961" s="7" customFormat="1" ht="14.25" x14ac:dyDescent="0.2"/>
    <row r="1962" s="7" customFormat="1" ht="14.25" x14ac:dyDescent="0.2"/>
    <row r="1963" s="7" customFormat="1" ht="14.25" x14ac:dyDescent="0.2"/>
    <row r="1964" s="7" customFormat="1" ht="14.25" x14ac:dyDescent="0.2"/>
    <row r="1965" s="7" customFormat="1" ht="14.25" x14ac:dyDescent="0.2"/>
    <row r="1966" s="7" customFormat="1" ht="14.25" x14ac:dyDescent="0.2"/>
    <row r="1967" s="7" customFormat="1" ht="14.25" x14ac:dyDescent="0.2"/>
    <row r="1968" s="7" customFormat="1" ht="14.25" x14ac:dyDescent="0.2"/>
    <row r="1969" s="7" customFormat="1" ht="14.25" x14ac:dyDescent="0.2"/>
    <row r="1970" s="7" customFormat="1" ht="14.25" x14ac:dyDescent="0.2"/>
    <row r="1971" s="7" customFormat="1" ht="14.25" x14ac:dyDescent="0.2"/>
    <row r="1972" s="7" customFormat="1" ht="14.25" x14ac:dyDescent="0.2"/>
    <row r="1973" s="7" customFormat="1" ht="14.25" x14ac:dyDescent="0.2"/>
    <row r="1974" s="7" customFormat="1" ht="14.25" x14ac:dyDescent="0.2"/>
    <row r="1975" s="7" customFormat="1" ht="14.25" x14ac:dyDescent="0.2"/>
    <row r="1976" s="7" customFormat="1" ht="14.25" x14ac:dyDescent="0.2"/>
    <row r="1977" s="7" customFormat="1" ht="14.25" x14ac:dyDescent="0.2"/>
    <row r="1978" s="7" customFormat="1" ht="14.25" x14ac:dyDescent="0.2"/>
    <row r="1979" s="7" customFormat="1" ht="14.25" x14ac:dyDescent="0.2"/>
    <row r="1980" s="7" customFormat="1" ht="14.25" x14ac:dyDescent="0.2"/>
    <row r="1981" s="7" customFormat="1" ht="14.25" x14ac:dyDescent="0.2"/>
    <row r="1982" s="7" customFormat="1" ht="14.25" x14ac:dyDescent="0.2"/>
    <row r="1983" s="7" customFormat="1" ht="14.25" x14ac:dyDescent="0.2"/>
    <row r="1984" s="7" customFormat="1" ht="14.25" x14ac:dyDescent="0.2"/>
    <row r="1985" s="7" customFormat="1" ht="14.25" x14ac:dyDescent="0.2"/>
    <row r="1986" s="7" customFormat="1" ht="14.25" x14ac:dyDescent="0.2"/>
    <row r="1987" s="7" customFormat="1" ht="14.25" x14ac:dyDescent="0.2"/>
    <row r="1988" s="7" customFormat="1" ht="14.25" x14ac:dyDescent="0.2"/>
    <row r="1989" s="7" customFormat="1" ht="14.25" x14ac:dyDescent="0.2"/>
    <row r="1990" s="7" customFormat="1" ht="14.25" x14ac:dyDescent="0.2"/>
    <row r="1991" s="7" customFormat="1" ht="14.25" x14ac:dyDescent="0.2"/>
    <row r="1992" s="7" customFormat="1" ht="14.25" x14ac:dyDescent="0.2"/>
    <row r="1993" s="7" customFormat="1" ht="14.25" x14ac:dyDescent="0.2"/>
    <row r="1994" s="7" customFormat="1" ht="14.25" x14ac:dyDescent="0.2"/>
    <row r="1995" s="7" customFormat="1" ht="14.25" x14ac:dyDescent="0.2"/>
    <row r="1996" s="7" customFormat="1" ht="14.25" x14ac:dyDescent="0.2"/>
    <row r="1997" s="7" customFormat="1" ht="14.25" x14ac:dyDescent="0.2"/>
    <row r="1998" s="7" customFormat="1" ht="14.25" x14ac:dyDescent="0.2"/>
    <row r="1999" s="7" customFormat="1" ht="14.25" x14ac:dyDescent="0.2"/>
    <row r="2000" s="7" customFormat="1" ht="14.25" x14ac:dyDescent="0.2"/>
    <row r="2001" s="7" customFormat="1" ht="14.25" x14ac:dyDescent="0.2"/>
    <row r="2002" s="7" customFormat="1" ht="14.25" x14ac:dyDescent="0.2"/>
    <row r="2003" s="7" customFormat="1" ht="14.25" x14ac:dyDescent="0.2"/>
    <row r="2004" s="7" customFormat="1" ht="14.25" x14ac:dyDescent="0.2"/>
    <row r="2005" s="7" customFormat="1" ht="14.25" x14ac:dyDescent="0.2"/>
    <row r="2006" s="7" customFormat="1" ht="14.25" x14ac:dyDescent="0.2"/>
    <row r="2007" s="7" customFormat="1" ht="14.25" x14ac:dyDescent="0.2"/>
    <row r="2008" s="7" customFormat="1" ht="14.25" x14ac:dyDescent="0.2"/>
    <row r="2009" s="7" customFormat="1" ht="14.25" x14ac:dyDescent="0.2"/>
    <row r="2010" s="7" customFormat="1" ht="14.25" x14ac:dyDescent="0.2"/>
    <row r="2011" s="7" customFormat="1" ht="14.25" x14ac:dyDescent="0.2"/>
    <row r="2012" s="7" customFormat="1" ht="14.25" x14ac:dyDescent="0.2"/>
    <row r="2013" s="7" customFormat="1" ht="14.25" x14ac:dyDescent="0.2"/>
    <row r="2014" s="7" customFormat="1" ht="14.25" x14ac:dyDescent="0.2"/>
    <row r="2015" s="7" customFormat="1" ht="14.25" x14ac:dyDescent="0.2"/>
    <row r="2016" s="7" customFormat="1" ht="14.25" x14ac:dyDescent="0.2"/>
    <row r="2017" s="7" customFormat="1" ht="14.25" x14ac:dyDescent="0.2"/>
    <row r="2018" s="7" customFormat="1" ht="14.25" x14ac:dyDescent="0.2"/>
    <row r="2019" s="7" customFormat="1" ht="14.25" x14ac:dyDescent="0.2"/>
    <row r="2020" s="7" customFormat="1" ht="14.25" x14ac:dyDescent="0.2"/>
    <row r="2021" s="7" customFormat="1" ht="14.25" x14ac:dyDescent="0.2"/>
    <row r="2022" s="7" customFormat="1" ht="14.25" x14ac:dyDescent="0.2"/>
    <row r="2023" s="7" customFormat="1" ht="14.25" x14ac:dyDescent="0.2"/>
    <row r="2024" s="7" customFormat="1" ht="14.25" x14ac:dyDescent="0.2"/>
    <row r="2025" s="7" customFormat="1" ht="14.25" x14ac:dyDescent="0.2"/>
    <row r="2026" s="7" customFormat="1" ht="14.25" x14ac:dyDescent="0.2"/>
    <row r="2027" s="7" customFormat="1" ht="14.25" x14ac:dyDescent="0.2"/>
    <row r="2028" s="7" customFormat="1" ht="14.25" x14ac:dyDescent="0.2"/>
    <row r="2029" s="7" customFormat="1" ht="14.25" x14ac:dyDescent="0.2"/>
    <row r="2030" s="7" customFormat="1" ht="14.25" x14ac:dyDescent="0.2"/>
    <row r="2031" s="7" customFormat="1" ht="14.25" x14ac:dyDescent="0.2"/>
    <row r="2032" s="7" customFormat="1" ht="14.25" x14ac:dyDescent="0.2"/>
    <row r="2033" s="7" customFormat="1" ht="14.25" x14ac:dyDescent="0.2"/>
    <row r="2034" s="7" customFormat="1" ht="14.25" x14ac:dyDescent="0.2"/>
    <row r="2035" s="7" customFormat="1" ht="14.25" x14ac:dyDescent="0.2"/>
    <row r="2036" s="7" customFormat="1" ht="14.25" x14ac:dyDescent="0.2"/>
    <row r="2037" s="7" customFormat="1" ht="14.25" x14ac:dyDescent="0.2"/>
    <row r="2038" s="7" customFormat="1" ht="14.25" x14ac:dyDescent="0.2"/>
    <row r="2039" s="7" customFormat="1" ht="14.25" x14ac:dyDescent="0.2"/>
    <row r="2040" s="7" customFormat="1" ht="14.25" x14ac:dyDescent="0.2"/>
    <row r="2041" s="7" customFormat="1" ht="14.25" x14ac:dyDescent="0.2"/>
    <row r="2042" s="7" customFormat="1" ht="14.25" x14ac:dyDescent="0.2"/>
    <row r="2043" s="7" customFormat="1" ht="14.25" x14ac:dyDescent="0.2"/>
    <row r="2044" s="7" customFormat="1" ht="14.25" x14ac:dyDescent="0.2"/>
    <row r="2045" s="7" customFormat="1" ht="14.25" x14ac:dyDescent="0.2"/>
    <row r="2046" s="7" customFormat="1" ht="14.25" x14ac:dyDescent="0.2"/>
    <row r="2047" s="7" customFormat="1" ht="14.25" x14ac:dyDescent="0.2"/>
    <row r="2048" s="7" customFormat="1" ht="14.25" x14ac:dyDescent="0.2"/>
    <row r="2049" s="7" customFormat="1" ht="14.25" x14ac:dyDescent="0.2"/>
    <row r="2050" s="7" customFormat="1" ht="14.25" x14ac:dyDescent="0.2"/>
    <row r="2051" s="7" customFormat="1" ht="14.25" x14ac:dyDescent="0.2"/>
    <row r="2052" s="7" customFormat="1" ht="14.25" x14ac:dyDescent="0.2"/>
    <row r="2053" s="7" customFormat="1" ht="14.25" x14ac:dyDescent="0.2"/>
    <row r="2054" s="7" customFormat="1" ht="14.25" x14ac:dyDescent="0.2"/>
    <row r="2055" s="7" customFormat="1" ht="14.25" x14ac:dyDescent="0.2"/>
    <row r="2056" s="7" customFormat="1" ht="14.25" x14ac:dyDescent="0.2"/>
    <row r="2057" s="7" customFormat="1" ht="14.25" x14ac:dyDescent="0.2"/>
    <row r="2058" s="7" customFormat="1" ht="14.25" x14ac:dyDescent="0.2"/>
    <row r="2059" s="7" customFormat="1" ht="14.25" x14ac:dyDescent="0.2"/>
    <row r="2060" s="7" customFormat="1" ht="14.25" x14ac:dyDescent="0.2"/>
    <row r="2061" s="7" customFormat="1" ht="14.25" x14ac:dyDescent="0.2"/>
    <row r="2062" s="7" customFormat="1" ht="14.25" x14ac:dyDescent="0.2"/>
    <row r="2063" s="7" customFormat="1" ht="14.25" x14ac:dyDescent="0.2"/>
    <row r="2064" s="7" customFormat="1" ht="14.25" x14ac:dyDescent="0.2"/>
    <row r="2065" s="7" customFormat="1" ht="14.25" x14ac:dyDescent="0.2"/>
    <row r="2066" s="7" customFormat="1" ht="14.25" x14ac:dyDescent="0.2"/>
    <row r="2067" s="7" customFormat="1" ht="14.25" x14ac:dyDescent="0.2"/>
    <row r="2068" s="7" customFormat="1" ht="14.25" x14ac:dyDescent="0.2"/>
    <row r="2069" s="7" customFormat="1" ht="14.25" x14ac:dyDescent="0.2"/>
    <row r="2070" s="7" customFormat="1" ht="14.25" x14ac:dyDescent="0.2"/>
    <row r="2071" s="7" customFormat="1" ht="14.25" x14ac:dyDescent="0.2"/>
    <row r="2072" s="7" customFormat="1" ht="14.25" x14ac:dyDescent="0.2"/>
    <row r="2073" s="7" customFormat="1" ht="14.25" x14ac:dyDescent="0.2"/>
    <row r="2074" s="7" customFormat="1" ht="14.25" x14ac:dyDescent="0.2"/>
    <row r="2075" s="7" customFormat="1" ht="14.25" x14ac:dyDescent="0.2"/>
    <row r="2076" s="7" customFormat="1" ht="14.25" x14ac:dyDescent="0.2"/>
    <row r="2077" s="7" customFormat="1" ht="14.25" x14ac:dyDescent="0.2"/>
    <row r="2078" s="7" customFormat="1" ht="14.25" x14ac:dyDescent="0.2"/>
    <row r="2079" s="7" customFormat="1" ht="14.25" x14ac:dyDescent="0.2"/>
    <row r="2080" s="7" customFormat="1" ht="14.25" x14ac:dyDescent="0.2"/>
    <row r="2081" s="7" customFormat="1" ht="14.25" x14ac:dyDescent="0.2"/>
    <row r="2082" s="7" customFormat="1" ht="14.25" x14ac:dyDescent="0.2"/>
    <row r="2083" s="7" customFormat="1" ht="14.25" x14ac:dyDescent="0.2"/>
    <row r="2084" s="7" customFormat="1" ht="14.25" x14ac:dyDescent="0.2"/>
    <row r="2085" s="7" customFormat="1" ht="14.25" x14ac:dyDescent="0.2"/>
    <row r="2086" s="7" customFormat="1" ht="14.25" x14ac:dyDescent="0.2"/>
    <row r="2087" s="7" customFormat="1" ht="14.25" x14ac:dyDescent="0.2"/>
    <row r="2088" s="7" customFormat="1" ht="14.25" x14ac:dyDescent="0.2"/>
    <row r="2089" s="7" customFormat="1" ht="14.25" x14ac:dyDescent="0.2"/>
    <row r="2090" s="7" customFormat="1" ht="14.25" x14ac:dyDescent="0.2"/>
    <row r="2091" s="7" customFormat="1" ht="14.25" x14ac:dyDescent="0.2"/>
    <row r="2092" s="7" customFormat="1" ht="14.25" x14ac:dyDescent="0.2"/>
    <row r="2093" s="7" customFormat="1" ht="14.25" x14ac:dyDescent="0.2"/>
    <row r="2094" s="7" customFormat="1" ht="14.25" x14ac:dyDescent="0.2"/>
    <row r="2095" s="7" customFormat="1" ht="14.25" x14ac:dyDescent="0.2"/>
    <row r="2096" s="7" customFormat="1" ht="14.25" x14ac:dyDescent="0.2"/>
    <row r="2097" s="7" customFormat="1" ht="14.25" x14ac:dyDescent="0.2"/>
    <row r="2098" s="7" customFormat="1" ht="14.25" x14ac:dyDescent="0.2"/>
    <row r="2099" s="7" customFormat="1" ht="14.25" x14ac:dyDescent="0.2"/>
    <row r="2100" s="7" customFormat="1" ht="14.25" x14ac:dyDescent="0.2"/>
    <row r="2101" s="7" customFormat="1" ht="14.25" x14ac:dyDescent="0.2"/>
    <row r="2102" s="7" customFormat="1" ht="14.25" x14ac:dyDescent="0.2"/>
    <row r="2103" s="7" customFormat="1" ht="14.25" x14ac:dyDescent="0.2"/>
    <row r="2104" s="7" customFormat="1" ht="14.25" x14ac:dyDescent="0.2"/>
    <row r="2105" s="7" customFormat="1" ht="14.25" x14ac:dyDescent="0.2"/>
    <row r="2106" s="7" customFormat="1" ht="14.25" x14ac:dyDescent="0.2"/>
    <row r="2107" s="7" customFormat="1" ht="14.25" x14ac:dyDescent="0.2"/>
    <row r="2108" s="7" customFormat="1" ht="14.25" x14ac:dyDescent="0.2"/>
    <row r="2109" s="7" customFormat="1" ht="14.25" x14ac:dyDescent="0.2"/>
    <row r="2110" s="7" customFormat="1" ht="14.25" x14ac:dyDescent="0.2"/>
    <row r="2111" s="7" customFormat="1" ht="14.25" x14ac:dyDescent="0.2"/>
    <row r="2112" s="7" customFormat="1" ht="14.25" x14ac:dyDescent="0.2"/>
    <row r="2113" s="7" customFormat="1" ht="14.25" x14ac:dyDescent="0.2"/>
    <row r="2114" s="7" customFormat="1" ht="14.25" x14ac:dyDescent="0.2"/>
    <row r="2115" s="7" customFormat="1" ht="14.25" x14ac:dyDescent="0.2"/>
    <row r="2116" s="7" customFormat="1" ht="14.25" x14ac:dyDescent="0.2"/>
    <row r="2117" s="7" customFormat="1" ht="14.25" x14ac:dyDescent="0.2"/>
    <row r="2118" s="7" customFormat="1" ht="14.25" x14ac:dyDescent="0.2"/>
    <row r="2119" s="7" customFormat="1" ht="14.25" x14ac:dyDescent="0.2"/>
    <row r="2120" s="7" customFormat="1" ht="14.25" x14ac:dyDescent="0.2"/>
    <row r="2121" s="7" customFormat="1" ht="14.25" x14ac:dyDescent="0.2"/>
    <row r="2122" s="7" customFormat="1" ht="14.25" x14ac:dyDescent="0.2"/>
    <row r="2123" s="7" customFormat="1" ht="14.25" x14ac:dyDescent="0.2"/>
    <row r="2124" s="7" customFormat="1" ht="14.25" x14ac:dyDescent="0.2"/>
    <row r="2125" s="7" customFormat="1" ht="14.25" x14ac:dyDescent="0.2"/>
    <row r="2126" s="7" customFormat="1" ht="14.25" x14ac:dyDescent="0.2"/>
    <row r="2127" s="7" customFormat="1" ht="14.25" x14ac:dyDescent="0.2"/>
    <row r="2128" s="7" customFormat="1" ht="14.25" x14ac:dyDescent="0.2"/>
    <row r="2129" s="7" customFormat="1" ht="14.25" x14ac:dyDescent="0.2"/>
    <row r="2130" s="7" customFormat="1" ht="14.25" x14ac:dyDescent="0.2"/>
    <row r="2131" s="7" customFormat="1" ht="14.25" x14ac:dyDescent="0.2"/>
    <row r="2132" s="7" customFormat="1" ht="14.25" x14ac:dyDescent="0.2"/>
    <row r="2133" s="7" customFormat="1" ht="14.25" x14ac:dyDescent="0.2"/>
    <row r="2134" s="7" customFormat="1" ht="14.25" x14ac:dyDescent="0.2"/>
    <row r="2135" s="7" customFormat="1" ht="14.25" x14ac:dyDescent="0.2"/>
    <row r="2136" s="7" customFormat="1" ht="14.25" x14ac:dyDescent="0.2"/>
    <row r="2137" s="7" customFormat="1" ht="14.25" x14ac:dyDescent="0.2"/>
    <row r="2138" s="7" customFormat="1" ht="14.25" x14ac:dyDescent="0.2"/>
    <row r="2139" s="7" customFormat="1" ht="14.25" x14ac:dyDescent="0.2"/>
    <row r="2140" s="7" customFormat="1" ht="14.25" x14ac:dyDescent="0.2"/>
    <row r="2141" s="7" customFormat="1" ht="14.25" x14ac:dyDescent="0.2"/>
    <row r="2142" s="7" customFormat="1" ht="14.25" x14ac:dyDescent="0.2"/>
    <row r="2143" s="7" customFormat="1" ht="14.25" x14ac:dyDescent="0.2"/>
    <row r="2144" s="7" customFormat="1" ht="14.25" x14ac:dyDescent="0.2"/>
    <row r="2145" s="7" customFormat="1" ht="14.25" x14ac:dyDescent="0.2"/>
    <row r="2146" s="7" customFormat="1" ht="14.25" x14ac:dyDescent="0.2"/>
    <row r="2147" s="7" customFormat="1" ht="14.25" x14ac:dyDescent="0.2"/>
    <row r="2148" s="7" customFormat="1" ht="14.25" x14ac:dyDescent="0.2"/>
    <row r="2149" s="7" customFormat="1" ht="14.25" x14ac:dyDescent="0.2"/>
    <row r="2150" s="7" customFormat="1" ht="14.25" x14ac:dyDescent="0.2"/>
    <row r="2151" s="7" customFormat="1" ht="14.25" x14ac:dyDescent="0.2"/>
    <row r="2152" s="7" customFormat="1" ht="14.25" x14ac:dyDescent="0.2"/>
    <row r="2153" s="7" customFormat="1" ht="14.25" x14ac:dyDescent="0.2"/>
    <row r="2154" s="7" customFormat="1" ht="14.25" x14ac:dyDescent="0.2"/>
    <row r="2155" s="7" customFormat="1" ht="14.25" x14ac:dyDescent="0.2"/>
    <row r="2156" s="7" customFormat="1" ht="14.25" x14ac:dyDescent="0.2"/>
    <row r="2157" s="7" customFormat="1" ht="14.25" x14ac:dyDescent="0.2"/>
    <row r="2158" s="7" customFormat="1" ht="14.25" x14ac:dyDescent="0.2"/>
    <row r="2159" s="7" customFormat="1" ht="14.25" x14ac:dyDescent="0.2"/>
    <row r="2160" s="7" customFormat="1" ht="14.25" x14ac:dyDescent="0.2"/>
    <row r="2161" s="7" customFormat="1" ht="14.25" x14ac:dyDescent="0.2"/>
    <row r="2162" s="7" customFormat="1" ht="14.25" x14ac:dyDescent="0.2"/>
    <row r="2163" s="7" customFormat="1" ht="14.25" x14ac:dyDescent="0.2"/>
    <row r="2164" s="7" customFormat="1" ht="14.25" x14ac:dyDescent="0.2"/>
    <row r="2165" s="7" customFormat="1" ht="14.25" x14ac:dyDescent="0.2"/>
    <row r="2166" s="7" customFormat="1" ht="14.25" x14ac:dyDescent="0.2"/>
    <row r="2167" s="7" customFormat="1" ht="14.25" x14ac:dyDescent="0.2"/>
    <row r="2168" s="7" customFormat="1" ht="14.25" x14ac:dyDescent="0.2"/>
    <row r="2169" s="7" customFormat="1" ht="14.25" x14ac:dyDescent="0.2"/>
    <row r="2170" s="7" customFormat="1" ht="14.25" x14ac:dyDescent="0.2"/>
    <row r="2171" s="7" customFormat="1" ht="14.25" x14ac:dyDescent="0.2"/>
    <row r="2172" s="7" customFormat="1" ht="14.25" x14ac:dyDescent="0.2"/>
    <row r="2173" s="7" customFormat="1" ht="14.25" x14ac:dyDescent="0.2"/>
    <row r="2174" s="7" customFormat="1" ht="14.25" x14ac:dyDescent="0.2"/>
    <row r="2175" s="7" customFormat="1" ht="14.25" x14ac:dyDescent="0.2"/>
    <row r="2176" s="7" customFormat="1" ht="14.25" x14ac:dyDescent="0.2"/>
    <row r="2177" s="7" customFormat="1" ht="14.25" x14ac:dyDescent="0.2"/>
    <row r="2178" s="7" customFormat="1" ht="14.25" x14ac:dyDescent="0.2"/>
    <row r="2179" s="7" customFormat="1" ht="14.25" x14ac:dyDescent="0.2"/>
    <row r="2180" s="7" customFormat="1" ht="14.25" x14ac:dyDescent="0.2"/>
    <row r="2181" s="7" customFormat="1" ht="14.25" x14ac:dyDescent="0.2"/>
    <row r="2182" s="7" customFormat="1" ht="14.25" x14ac:dyDescent="0.2"/>
    <row r="2183" s="7" customFormat="1" ht="14.25" x14ac:dyDescent="0.2"/>
    <row r="2184" s="7" customFormat="1" ht="14.25" x14ac:dyDescent="0.2"/>
    <row r="2185" s="7" customFormat="1" ht="14.25" x14ac:dyDescent="0.2"/>
    <row r="2186" s="7" customFormat="1" ht="14.25" x14ac:dyDescent="0.2"/>
    <row r="2187" s="7" customFormat="1" ht="14.25" x14ac:dyDescent="0.2"/>
    <row r="2188" s="7" customFormat="1" ht="14.25" x14ac:dyDescent="0.2"/>
    <row r="2189" s="7" customFormat="1" ht="14.25" x14ac:dyDescent="0.2"/>
    <row r="2190" s="7" customFormat="1" ht="14.25" x14ac:dyDescent="0.2"/>
    <row r="2191" s="7" customFormat="1" ht="14.25" x14ac:dyDescent="0.2"/>
    <row r="2192" s="7" customFormat="1" ht="14.25" x14ac:dyDescent="0.2"/>
    <row r="2193" s="7" customFormat="1" ht="14.25" x14ac:dyDescent="0.2"/>
    <row r="2194" s="7" customFormat="1" ht="14.25" x14ac:dyDescent="0.2"/>
    <row r="2195" s="7" customFormat="1" ht="14.25" x14ac:dyDescent="0.2"/>
    <row r="2196" s="7" customFormat="1" ht="14.25" x14ac:dyDescent="0.2"/>
    <row r="2197" s="7" customFormat="1" ht="14.25" x14ac:dyDescent="0.2"/>
    <row r="2198" s="7" customFormat="1" ht="14.25" x14ac:dyDescent="0.2"/>
    <row r="2199" s="7" customFormat="1" ht="14.25" x14ac:dyDescent="0.2"/>
    <row r="2200" s="7" customFormat="1" ht="14.25" x14ac:dyDescent="0.2"/>
    <row r="2201" s="7" customFormat="1" ht="14.25" x14ac:dyDescent="0.2"/>
    <row r="2202" s="7" customFormat="1" ht="14.25" x14ac:dyDescent="0.2"/>
    <row r="2203" s="7" customFormat="1" ht="14.25" x14ac:dyDescent="0.2"/>
    <row r="2204" s="7" customFormat="1" ht="14.25" x14ac:dyDescent="0.2"/>
    <row r="2205" s="7" customFormat="1" ht="14.25" x14ac:dyDescent="0.2"/>
    <row r="2206" s="7" customFormat="1" ht="14.25" x14ac:dyDescent="0.2"/>
    <row r="2207" s="7" customFormat="1" ht="14.25" x14ac:dyDescent="0.2"/>
    <row r="2208" s="7" customFormat="1" ht="14.25" x14ac:dyDescent="0.2"/>
    <row r="2209" s="7" customFormat="1" ht="14.25" x14ac:dyDescent="0.2"/>
    <row r="2210" s="7" customFormat="1" ht="14.25" x14ac:dyDescent="0.2"/>
    <row r="2211" s="7" customFormat="1" ht="14.25" x14ac:dyDescent="0.2"/>
    <row r="2212" s="7" customFormat="1" ht="14.25" x14ac:dyDescent="0.2"/>
    <row r="2213" s="7" customFormat="1" ht="14.25" x14ac:dyDescent="0.2"/>
    <row r="2214" s="7" customFormat="1" ht="14.25" x14ac:dyDescent="0.2"/>
    <row r="2215" s="7" customFormat="1" ht="14.25" x14ac:dyDescent="0.2"/>
    <row r="2216" s="7" customFormat="1" ht="14.25" x14ac:dyDescent="0.2"/>
    <row r="2217" s="7" customFormat="1" ht="14.25" x14ac:dyDescent="0.2"/>
    <row r="2218" s="7" customFormat="1" ht="14.25" x14ac:dyDescent="0.2"/>
    <row r="2219" s="7" customFormat="1" ht="14.25" x14ac:dyDescent="0.2"/>
    <row r="2220" s="7" customFormat="1" ht="14.25" x14ac:dyDescent="0.2"/>
    <row r="2221" s="7" customFormat="1" ht="14.25" x14ac:dyDescent="0.2"/>
    <row r="2222" s="7" customFormat="1" ht="14.25" x14ac:dyDescent="0.2"/>
    <row r="2223" s="7" customFormat="1" ht="14.25" x14ac:dyDescent="0.2"/>
    <row r="2224" s="7" customFormat="1" ht="14.25" x14ac:dyDescent="0.2"/>
    <row r="2225" s="7" customFormat="1" ht="14.25" x14ac:dyDescent="0.2"/>
    <row r="2226" s="7" customFormat="1" ht="14.25" x14ac:dyDescent="0.2"/>
    <row r="2227" s="7" customFormat="1" ht="14.25" x14ac:dyDescent="0.2"/>
    <row r="2228" s="7" customFormat="1" ht="14.25" x14ac:dyDescent="0.2"/>
    <row r="2229" s="7" customFormat="1" ht="14.25" x14ac:dyDescent="0.2"/>
    <row r="2230" s="7" customFormat="1" ht="14.25" x14ac:dyDescent="0.2"/>
    <row r="2231" s="7" customFormat="1" ht="14.25" x14ac:dyDescent="0.2"/>
    <row r="2232" s="7" customFormat="1" ht="14.25" x14ac:dyDescent="0.2"/>
    <row r="2233" s="7" customFormat="1" ht="14.25" x14ac:dyDescent="0.2"/>
    <row r="2234" s="7" customFormat="1" ht="14.25" x14ac:dyDescent="0.2"/>
    <row r="2235" s="7" customFormat="1" ht="14.25" x14ac:dyDescent="0.2"/>
    <row r="2236" s="7" customFormat="1" ht="14.25" x14ac:dyDescent="0.2"/>
    <row r="2237" s="7" customFormat="1" ht="14.25" x14ac:dyDescent="0.2"/>
    <row r="2238" s="7" customFormat="1" ht="14.25" x14ac:dyDescent="0.2"/>
    <row r="2239" s="7" customFormat="1" ht="14.25" x14ac:dyDescent="0.2"/>
    <row r="2240" s="7" customFormat="1" ht="14.25" x14ac:dyDescent="0.2"/>
    <row r="2241" s="7" customFormat="1" ht="14.25" x14ac:dyDescent="0.2"/>
    <row r="2242" s="7" customFormat="1" ht="14.25" x14ac:dyDescent="0.2"/>
    <row r="2243" s="7" customFormat="1" ht="14.25" x14ac:dyDescent="0.2"/>
    <row r="2244" s="7" customFormat="1" ht="14.25" x14ac:dyDescent="0.2"/>
    <row r="2245" s="7" customFormat="1" ht="14.25" x14ac:dyDescent="0.2"/>
    <row r="2246" s="7" customFormat="1" ht="14.25" x14ac:dyDescent="0.2"/>
    <row r="2247" s="7" customFormat="1" ht="14.25" x14ac:dyDescent="0.2"/>
    <row r="2248" s="7" customFormat="1" ht="14.25" x14ac:dyDescent="0.2"/>
    <row r="2249" s="7" customFormat="1" ht="14.25" x14ac:dyDescent="0.2"/>
    <row r="2250" s="7" customFormat="1" ht="14.25" x14ac:dyDescent="0.2"/>
    <row r="2251" s="7" customFormat="1" ht="14.25" x14ac:dyDescent="0.2"/>
    <row r="2252" s="7" customFormat="1" ht="14.25" x14ac:dyDescent="0.2"/>
    <row r="2253" s="7" customFormat="1" ht="14.25" x14ac:dyDescent="0.2"/>
    <row r="2254" s="7" customFormat="1" ht="14.25" x14ac:dyDescent="0.2"/>
    <row r="2255" s="7" customFormat="1" ht="14.25" x14ac:dyDescent="0.2"/>
    <row r="2256" s="7" customFormat="1" ht="14.25" x14ac:dyDescent="0.2"/>
    <row r="2257" s="7" customFormat="1" ht="14.25" x14ac:dyDescent="0.2"/>
    <row r="2258" s="7" customFormat="1" ht="14.25" x14ac:dyDescent="0.2"/>
    <row r="2259" s="7" customFormat="1" ht="14.25" x14ac:dyDescent="0.2"/>
    <row r="2260" s="7" customFormat="1" ht="14.25" x14ac:dyDescent="0.2"/>
    <row r="2261" s="7" customFormat="1" ht="14.25" x14ac:dyDescent="0.2"/>
    <row r="2262" s="7" customFormat="1" ht="14.25" x14ac:dyDescent="0.2"/>
    <row r="2263" s="7" customFormat="1" ht="14.25" x14ac:dyDescent="0.2"/>
    <row r="2264" s="7" customFormat="1" ht="14.25" x14ac:dyDescent="0.2"/>
    <row r="2265" s="7" customFormat="1" ht="14.25" x14ac:dyDescent="0.2"/>
    <row r="2266" s="7" customFormat="1" ht="14.25" x14ac:dyDescent="0.2"/>
    <row r="2267" s="7" customFormat="1" ht="14.25" x14ac:dyDescent="0.2"/>
    <row r="2268" s="7" customFormat="1" ht="14.25" x14ac:dyDescent="0.2"/>
    <row r="2269" s="7" customFormat="1" ht="14.25" x14ac:dyDescent="0.2"/>
    <row r="2270" s="7" customFormat="1" ht="14.25" x14ac:dyDescent="0.2"/>
    <row r="2271" s="7" customFormat="1" ht="14.25" x14ac:dyDescent="0.2"/>
    <row r="2272" s="7" customFormat="1" ht="14.25" x14ac:dyDescent="0.2"/>
    <row r="2273" s="7" customFormat="1" ht="14.25" x14ac:dyDescent="0.2"/>
    <row r="2274" s="7" customFormat="1" ht="14.25" x14ac:dyDescent="0.2"/>
    <row r="2275" s="7" customFormat="1" ht="14.25" x14ac:dyDescent="0.2"/>
    <row r="2276" s="7" customFormat="1" ht="14.25" x14ac:dyDescent="0.2"/>
    <row r="2277" s="7" customFormat="1" ht="14.25" x14ac:dyDescent="0.2"/>
    <row r="2278" s="7" customFormat="1" ht="14.25" x14ac:dyDescent="0.2"/>
    <row r="2279" s="7" customFormat="1" ht="14.25" x14ac:dyDescent="0.2"/>
    <row r="2280" s="7" customFormat="1" ht="14.25" x14ac:dyDescent="0.2"/>
    <row r="2281" s="7" customFormat="1" ht="14.25" x14ac:dyDescent="0.2"/>
    <row r="2282" s="7" customFormat="1" ht="14.25" x14ac:dyDescent="0.2"/>
    <row r="2283" s="7" customFormat="1" ht="14.25" x14ac:dyDescent="0.2"/>
    <row r="2284" s="7" customFormat="1" ht="14.25" x14ac:dyDescent="0.2"/>
    <row r="2285" s="7" customFormat="1" ht="14.25" x14ac:dyDescent="0.2"/>
    <row r="2286" s="7" customFormat="1" ht="14.25" x14ac:dyDescent="0.2"/>
    <row r="2287" s="7" customFormat="1" ht="14.25" x14ac:dyDescent="0.2"/>
    <row r="2288" s="7" customFormat="1" ht="14.25" x14ac:dyDescent="0.2"/>
    <row r="2289" s="7" customFormat="1" ht="14.25" x14ac:dyDescent="0.2"/>
    <row r="2290" s="7" customFormat="1" ht="14.25" x14ac:dyDescent="0.2"/>
    <row r="2291" s="7" customFormat="1" ht="14.25" x14ac:dyDescent="0.2"/>
    <row r="2292" s="7" customFormat="1" ht="14.25" x14ac:dyDescent="0.2"/>
    <row r="2293" s="7" customFormat="1" ht="14.25" x14ac:dyDescent="0.2"/>
    <row r="2294" s="7" customFormat="1" ht="14.25" x14ac:dyDescent="0.2"/>
    <row r="2295" s="7" customFormat="1" ht="14.25" x14ac:dyDescent="0.2"/>
    <row r="2296" s="7" customFormat="1" ht="14.25" x14ac:dyDescent="0.2"/>
    <row r="2297" s="7" customFormat="1" ht="14.25" x14ac:dyDescent="0.2"/>
    <row r="2298" s="7" customFormat="1" ht="14.25" x14ac:dyDescent="0.2"/>
    <row r="2299" s="7" customFormat="1" ht="14.25" x14ac:dyDescent="0.2"/>
    <row r="2300" s="7" customFormat="1" ht="14.25" x14ac:dyDescent="0.2"/>
    <row r="2301" s="7" customFormat="1" ht="14.25" x14ac:dyDescent="0.2"/>
    <row r="2302" s="7" customFormat="1" ht="14.25" x14ac:dyDescent="0.2"/>
    <row r="2303" s="7" customFormat="1" ht="14.25" x14ac:dyDescent="0.2"/>
    <row r="2304" s="7" customFormat="1" ht="14.25" x14ac:dyDescent="0.2"/>
    <row r="2305" s="7" customFormat="1" ht="14.25" x14ac:dyDescent="0.2"/>
    <row r="2306" s="7" customFormat="1" ht="14.25" x14ac:dyDescent="0.2"/>
    <row r="2307" s="7" customFormat="1" ht="14.25" x14ac:dyDescent="0.2"/>
    <row r="2308" s="7" customFormat="1" ht="14.25" x14ac:dyDescent="0.2"/>
    <row r="2309" s="7" customFormat="1" ht="14.25" x14ac:dyDescent="0.2"/>
    <row r="2310" s="7" customFormat="1" ht="14.25" x14ac:dyDescent="0.2"/>
    <row r="2311" s="7" customFormat="1" ht="14.25" x14ac:dyDescent="0.2"/>
    <row r="2312" s="7" customFormat="1" ht="14.25" x14ac:dyDescent="0.2"/>
    <row r="2313" s="7" customFormat="1" ht="14.25" x14ac:dyDescent="0.2"/>
    <row r="2314" s="7" customFormat="1" ht="14.25" x14ac:dyDescent="0.2"/>
    <row r="2315" s="7" customFormat="1" ht="14.25" x14ac:dyDescent="0.2"/>
    <row r="2316" s="7" customFormat="1" ht="14.25" x14ac:dyDescent="0.2"/>
    <row r="2317" s="7" customFormat="1" ht="14.25" x14ac:dyDescent="0.2"/>
    <row r="2318" s="7" customFormat="1" ht="14.25" x14ac:dyDescent="0.2"/>
    <row r="2319" s="7" customFormat="1" ht="14.25" x14ac:dyDescent="0.2"/>
    <row r="2320" s="7" customFormat="1" ht="14.25" x14ac:dyDescent="0.2"/>
    <row r="2321" s="7" customFormat="1" ht="14.25" x14ac:dyDescent="0.2"/>
    <row r="2322" s="7" customFormat="1" ht="14.25" x14ac:dyDescent="0.2"/>
    <row r="2323" s="7" customFormat="1" ht="14.25" x14ac:dyDescent="0.2"/>
    <row r="2324" s="7" customFormat="1" ht="14.25" x14ac:dyDescent="0.2"/>
    <row r="2325" s="7" customFormat="1" ht="14.25" x14ac:dyDescent="0.2"/>
    <row r="2326" s="7" customFormat="1" ht="14.25" x14ac:dyDescent="0.2"/>
    <row r="2327" s="7" customFormat="1" ht="14.25" x14ac:dyDescent="0.2"/>
    <row r="2328" s="7" customFormat="1" ht="14.25" x14ac:dyDescent="0.2"/>
    <row r="2329" s="7" customFormat="1" ht="14.25" x14ac:dyDescent="0.2"/>
    <row r="2330" s="7" customFormat="1" ht="14.25" x14ac:dyDescent="0.2"/>
    <row r="2331" s="7" customFormat="1" ht="14.25" x14ac:dyDescent="0.2"/>
    <row r="2332" s="7" customFormat="1" ht="14.25" x14ac:dyDescent="0.2"/>
    <row r="2333" s="7" customFormat="1" ht="14.25" x14ac:dyDescent="0.2"/>
    <row r="2334" s="7" customFormat="1" ht="14.25" x14ac:dyDescent="0.2"/>
    <row r="2335" s="7" customFormat="1" ht="14.25" x14ac:dyDescent="0.2"/>
    <row r="2336" s="7" customFormat="1" ht="14.25" x14ac:dyDescent="0.2"/>
    <row r="2337" s="7" customFormat="1" ht="14.25" x14ac:dyDescent="0.2"/>
    <row r="2338" s="7" customFormat="1" ht="14.25" x14ac:dyDescent="0.2"/>
    <row r="2339" s="7" customFormat="1" ht="14.25" x14ac:dyDescent="0.2"/>
    <row r="2340" s="7" customFormat="1" ht="14.25" x14ac:dyDescent="0.2"/>
    <row r="2341" s="7" customFormat="1" ht="14.25" x14ac:dyDescent="0.2"/>
    <row r="2342" s="7" customFormat="1" ht="14.25" x14ac:dyDescent="0.2"/>
    <row r="2343" s="7" customFormat="1" ht="14.25" x14ac:dyDescent="0.2"/>
    <row r="2344" s="7" customFormat="1" ht="14.25" x14ac:dyDescent="0.2"/>
    <row r="2345" s="7" customFormat="1" ht="14.25" x14ac:dyDescent="0.2"/>
    <row r="2346" s="7" customFormat="1" ht="14.25" x14ac:dyDescent="0.2"/>
    <row r="2347" s="7" customFormat="1" ht="14.25" x14ac:dyDescent="0.2"/>
    <row r="2348" s="7" customFormat="1" ht="14.25" x14ac:dyDescent="0.2"/>
    <row r="2349" s="7" customFormat="1" ht="14.25" x14ac:dyDescent="0.2"/>
    <row r="2350" s="7" customFormat="1" ht="14.25" x14ac:dyDescent="0.2"/>
    <row r="2351" s="7" customFormat="1" ht="14.25" x14ac:dyDescent="0.2"/>
    <row r="2352" s="7" customFormat="1" ht="14.25" x14ac:dyDescent="0.2"/>
    <row r="2353" s="7" customFormat="1" ht="14.25" x14ac:dyDescent="0.2"/>
    <row r="2354" s="7" customFormat="1" ht="14.25" x14ac:dyDescent="0.2"/>
    <row r="2355" s="7" customFormat="1" ht="14.25" x14ac:dyDescent="0.2"/>
    <row r="2356" s="7" customFormat="1" ht="14.25" x14ac:dyDescent="0.2"/>
    <row r="2357" s="7" customFormat="1" ht="14.25" x14ac:dyDescent="0.2"/>
    <row r="2358" s="7" customFormat="1" ht="14.25" x14ac:dyDescent="0.2"/>
    <row r="2359" s="7" customFormat="1" ht="14.25" x14ac:dyDescent="0.2"/>
    <row r="2360" s="7" customFormat="1" ht="14.25" x14ac:dyDescent="0.2"/>
    <row r="2361" s="7" customFormat="1" ht="14.25" x14ac:dyDescent="0.2"/>
    <row r="2362" s="7" customFormat="1" ht="14.25" x14ac:dyDescent="0.2"/>
    <row r="2363" s="7" customFormat="1" ht="14.25" x14ac:dyDescent="0.2"/>
    <row r="2364" s="7" customFormat="1" ht="14.25" x14ac:dyDescent="0.2"/>
    <row r="2365" s="7" customFormat="1" ht="14.25" x14ac:dyDescent="0.2"/>
    <row r="2366" s="7" customFormat="1" ht="14.25" x14ac:dyDescent="0.2"/>
    <row r="2367" s="7" customFormat="1" ht="14.25" x14ac:dyDescent="0.2"/>
    <row r="2368" s="7" customFormat="1" ht="14.25" x14ac:dyDescent="0.2"/>
    <row r="2369" s="7" customFormat="1" ht="14.25" x14ac:dyDescent="0.2"/>
    <row r="2370" s="7" customFormat="1" ht="14.25" x14ac:dyDescent="0.2"/>
    <row r="2371" s="7" customFormat="1" ht="14.25" x14ac:dyDescent="0.2"/>
    <row r="2372" s="7" customFormat="1" ht="14.25" x14ac:dyDescent="0.2"/>
    <row r="2373" s="7" customFormat="1" ht="14.25" x14ac:dyDescent="0.2"/>
    <row r="2374" s="7" customFormat="1" ht="14.25" x14ac:dyDescent="0.2"/>
    <row r="2375" s="7" customFormat="1" ht="14.25" x14ac:dyDescent="0.2"/>
    <row r="2376" s="7" customFormat="1" ht="14.25" x14ac:dyDescent="0.2"/>
    <row r="2377" s="7" customFormat="1" ht="14.25" x14ac:dyDescent="0.2"/>
    <row r="2378" s="7" customFormat="1" ht="14.25" x14ac:dyDescent="0.2"/>
    <row r="2379" s="7" customFormat="1" ht="14.25" x14ac:dyDescent="0.2"/>
    <row r="2380" s="7" customFormat="1" ht="14.25" x14ac:dyDescent="0.2"/>
    <row r="2381" s="7" customFormat="1" ht="14.25" x14ac:dyDescent="0.2"/>
    <row r="2382" s="7" customFormat="1" ht="14.25" x14ac:dyDescent="0.2"/>
    <row r="2383" s="7" customFormat="1" ht="14.25" x14ac:dyDescent="0.2"/>
    <row r="2384" s="7" customFormat="1" ht="14.25" x14ac:dyDescent="0.2"/>
    <row r="2385" s="7" customFormat="1" ht="14.25" x14ac:dyDescent="0.2"/>
    <row r="2386" s="7" customFormat="1" ht="14.25" x14ac:dyDescent="0.2"/>
    <row r="2387" s="7" customFormat="1" ht="14.25" x14ac:dyDescent="0.2"/>
    <row r="2388" s="7" customFormat="1" ht="14.25" x14ac:dyDescent="0.2"/>
    <row r="2389" s="7" customFormat="1" ht="14.25" x14ac:dyDescent="0.2"/>
    <row r="2390" s="7" customFormat="1" ht="14.25" x14ac:dyDescent="0.2"/>
    <row r="2391" s="7" customFormat="1" ht="14.25" x14ac:dyDescent="0.2"/>
    <row r="2392" s="7" customFormat="1" ht="14.25" x14ac:dyDescent="0.2"/>
    <row r="2393" s="7" customFormat="1" ht="14.25" x14ac:dyDescent="0.2"/>
    <row r="2394" s="7" customFormat="1" ht="14.25" x14ac:dyDescent="0.2"/>
    <row r="2395" s="7" customFormat="1" ht="14.25" x14ac:dyDescent="0.2"/>
    <row r="2396" s="7" customFormat="1" ht="14.25" x14ac:dyDescent="0.2"/>
    <row r="2397" s="7" customFormat="1" ht="14.25" x14ac:dyDescent="0.2"/>
    <row r="2398" s="7" customFormat="1" ht="14.25" x14ac:dyDescent="0.2"/>
    <row r="2399" s="7" customFormat="1" ht="14.25" x14ac:dyDescent="0.2"/>
    <row r="2400" s="7" customFormat="1" ht="14.25" x14ac:dyDescent="0.2"/>
    <row r="2401" s="7" customFormat="1" ht="14.25" x14ac:dyDescent="0.2"/>
    <row r="2402" s="7" customFormat="1" ht="14.25" x14ac:dyDescent="0.2"/>
    <row r="2403" s="7" customFormat="1" ht="14.25" x14ac:dyDescent="0.2"/>
    <row r="2404" s="7" customFormat="1" ht="14.25" x14ac:dyDescent="0.2"/>
    <row r="2405" s="7" customFormat="1" ht="14.25" x14ac:dyDescent="0.2"/>
    <row r="2406" s="7" customFormat="1" ht="14.25" x14ac:dyDescent="0.2"/>
    <row r="2407" s="7" customFormat="1" ht="14.25" x14ac:dyDescent="0.2"/>
    <row r="2408" s="7" customFormat="1" ht="14.25" x14ac:dyDescent="0.2"/>
    <row r="2409" s="7" customFormat="1" ht="14.25" x14ac:dyDescent="0.2"/>
    <row r="2410" s="7" customFormat="1" ht="14.25" x14ac:dyDescent="0.2"/>
    <row r="2411" s="7" customFormat="1" ht="14.25" x14ac:dyDescent="0.2"/>
    <row r="2412" s="7" customFormat="1" ht="14.25" x14ac:dyDescent="0.2"/>
    <row r="2413" s="7" customFormat="1" ht="14.25" x14ac:dyDescent="0.2"/>
    <row r="2414" s="7" customFormat="1" ht="14.25" x14ac:dyDescent="0.2"/>
    <row r="2415" s="7" customFormat="1" ht="14.25" x14ac:dyDescent="0.2"/>
    <row r="2416" s="7" customFormat="1" ht="14.25" x14ac:dyDescent="0.2"/>
    <row r="2417" s="7" customFormat="1" ht="14.25" x14ac:dyDescent="0.2"/>
    <row r="2418" s="7" customFormat="1" ht="14.25" x14ac:dyDescent="0.2"/>
    <row r="2419" s="7" customFormat="1" ht="14.25" x14ac:dyDescent="0.2"/>
    <row r="2420" s="7" customFormat="1" ht="14.25" x14ac:dyDescent="0.2"/>
    <row r="2421" s="7" customFormat="1" ht="14.25" x14ac:dyDescent="0.2"/>
    <row r="2422" s="7" customFormat="1" ht="14.25" x14ac:dyDescent="0.2"/>
    <row r="2423" s="7" customFormat="1" ht="14.25" x14ac:dyDescent="0.2"/>
    <row r="2424" s="7" customFormat="1" ht="14.25" x14ac:dyDescent="0.2"/>
    <row r="2425" s="7" customFormat="1" ht="14.25" x14ac:dyDescent="0.2"/>
    <row r="2426" s="7" customFormat="1" ht="14.25" x14ac:dyDescent="0.2"/>
    <row r="2427" s="7" customFormat="1" ht="14.25" x14ac:dyDescent="0.2"/>
    <row r="2428" s="7" customFormat="1" ht="14.25" x14ac:dyDescent="0.2"/>
    <row r="2429" s="7" customFormat="1" ht="14.25" x14ac:dyDescent="0.2"/>
    <row r="2430" s="7" customFormat="1" ht="14.25" x14ac:dyDescent="0.2"/>
    <row r="2431" s="7" customFormat="1" ht="14.25" x14ac:dyDescent="0.2"/>
    <row r="2432" s="7" customFormat="1" ht="14.25" x14ac:dyDescent="0.2"/>
    <row r="2433" s="7" customFormat="1" ht="14.25" x14ac:dyDescent="0.2"/>
    <row r="2434" s="7" customFormat="1" ht="14.25" x14ac:dyDescent="0.2"/>
    <row r="2435" s="7" customFormat="1" ht="14.25" x14ac:dyDescent="0.2"/>
    <row r="2436" s="7" customFormat="1" ht="14.25" x14ac:dyDescent="0.2"/>
    <row r="2437" s="7" customFormat="1" ht="14.25" x14ac:dyDescent="0.2"/>
    <row r="2438" s="7" customFormat="1" ht="14.25" x14ac:dyDescent="0.2"/>
    <row r="2439" s="7" customFormat="1" ht="14.25" x14ac:dyDescent="0.2"/>
    <row r="2440" s="7" customFormat="1" ht="14.25" x14ac:dyDescent="0.2"/>
    <row r="2441" s="7" customFormat="1" ht="14.25" x14ac:dyDescent="0.2"/>
    <row r="2442" s="7" customFormat="1" ht="14.25" x14ac:dyDescent="0.2"/>
    <row r="2443" s="7" customFormat="1" ht="14.25" x14ac:dyDescent="0.2"/>
    <row r="2444" s="7" customFormat="1" ht="14.25" x14ac:dyDescent="0.2"/>
    <row r="2445" s="7" customFormat="1" ht="14.25" x14ac:dyDescent="0.2"/>
    <row r="2446" s="7" customFormat="1" ht="14.25" x14ac:dyDescent="0.2"/>
    <row r="2447" s="7" customFormat="1" ht="14.25" x14ac:dyDescent="0.2"/>
    <row r="2448" s="7" customFormat="1" ht="14.25" x14ac:dyDescent="0.2"/>
    <row r="2449" s="7" customFormat="1" ht="14.25" x14ac:dyDescent="0.2"/>
    <row r="2450" s="7" customFormat="1" ht="14.25" x14ac:dyDescent="0.2"/>
    <row r="2451" s="7" customFormat="1" ht="14.25" x14ac:dyDescent="0.2"/>
    <row r="2452" s="7" customFormat="1" ht="14.25" x14ac:dyDescent="0.2"/>
    <row r="2453" s="7" customFormat="1" ht="14.25" x14ac:dyDescent="0.2"/>
    <row r="2454" s="7" customFormat="1" ht="14.25" x14ac:dyDescent="0.2"/>
    <row r="2455" s="7" customFormat="1" ht="14.25" x14ac:dyDescent="0.2"/>
    <row r="2456" s="7" customFormat="1" ht="14.25" x14ac:dyDescent="0.2"/>
    <row r="2457" s="7" customFormat="1" ht="14.25" x14ac:dyDescent="0.2"/>
    <row r="2458" s="7" customFormat="1" ht="14.25" x14ac:dyDescent="0.2"/>
    <row r="2459" s="7" customFormat="1" ht="14.25" x14ac:dyDescent="0.2"/>
    <row r="2460" s="7" customFormat="1" ht="14.25" x14ac:dyDescent="0.2"/>
    <row r="2461" s="7" customFormat="1" ht="14.25" x14ac:dyDescent="0.2"/>
    <row r="2462" s="7" customFormat="1" ht="14.25" x14ac:dyDescent="0.2"/>
    <row r="2463" s="7" customFormat="1" ht="14.25" x14ac:dyDescent="0.2"/>
    <row r="2464" s="7" customFormat="1" ht="14.25" x14ac:dyDescent="0.2"/>
    <row r="2465" s="7" customFormat="1" ht="14.25" x14ac:dyDescent="0.2"/>
    <row r="2466" s="7" customFormat="1" ht="14.25" x14ac:dyDescent="0.2"/>
    <row r="2467" s="7" customFormat="1" ht="14.25" x14ac:dyDescent="0.2"/>
    <row r="2468" s="7" customFormat="1" ht="14.25" x14ac:dyDescent="0.2"/>
    <row r="2469" s="7" customFormat="1" ht="14.25" x14ac:dyDescent="0.2"/>
    <row r="2470" s="7" customFormat="1" ht="14.25" x14ac:dyDescent="0.2"/>
    <row r="2471" s="7" customFormat="1" ht="14.25" x14ac:dyDescent="0.2"/>
    <row r="2472" s="7" customFormat="1" ht="14.25" x14ac:dyDescent="0.2"/>
    <row r="2473" s="7" customFormat="1" ht="14.25" x14ac:dyDescent="0.2"/>
    <row r="2474" s="7" customFormat="1" ht="14.25" x14ac:dyDescent="0.2"/>
    <row r="2475" s="7" customFormat="1" ht="14.25" x14ac:dyDescent="0.2"/>
    <row r="2476" s="7" customFormat="1" ht="14.25" x14ac:dyDescent="0.2"/>
    <row r="2477" s="7" customFormat="1" ht="14.25" x14ac:dyDescent="0.2"/>
    <row r="2478" s="7" customFormat="1" ht="14.25" x14ac:dyDescent="0.2"/>
    <row r="2479" s="7" customFormat="1" ht="14.25" x14ac:dyDescent="0.2"/>
    <row r="2480" s="7" customFormat="1" ht="14.25" x14ac:dyDescent="0.2"/>
    <row r="2481" s="7" customFormat="1" ht="14.25" x14ac:dyDescent="0.2"/>
    <row r="2482" s="7" customFormat="1" ht="14.25" x14ac:dyDescent="0.2"/>
    <row r="2483" s="7" customFormat="1" ht="14.25" x14ac:dyDescent="0.2"/>
    <row r="2484" s="7" customFormat="1" ht="14.25" x14ac:dyDescent="0.2"/>
    <row r="2485" s="7" customFormat="1" ht="14.25" x14ac:dyDescent="0.2"/>
    <row r="2486" s="7" customFormat="1" ht="14.25" x14ac:dyDescent="0.2"/>
    <row r="2487" s="7" customFormat="1" ht="14.25" x14ac:dyDescent="0.2"/>
    <row r="2488" s="7" customFormat="1" ht="14.25" x14ac:dyDescent="0.2"/>
    <row r="2489" s="7" customFormat="1" ht="14.25" x14ac:dyDescent="0.2"/>
    <row r="2490" s="7" customFormat="1" ht="14.25" x14ac:dyDescent="0.2"/>
    <row r="2491" s="7" customFormat="1" ht="14.25" x14ac:dyDescent="0.2"/>
    <row r="2492" s="7" customFormat="1" ht="14.25" x14ac:dyDescent="0.2"/>
    <row r="2493" s="7" customFormat="1" ht="14.25" x14ac:dyDescent="0.2"/>
    <row r="2494" s="7" customFormat="1" ht="14.25" x14ac:dyDescent="0.2"/>
    <row r="2495" s="7" customFormat="1" ht="14.25" x14ac:dyDescent="0.2"/>
    <row r="2496" s="7" customFormat="1" ht="14.25" x14ac:dyDescent="0.2"/>
    <row r="2497" s="7" customFormat="1" ht="14.25" x14ac:dyDescent="0.2"/>
    <row r="2498" s="7" customFormat="1" ht="14.25" x14ac:dyDescent="0.2"/>
    <row r="2499" s="7" customFormat="1" ht="14.25" x14ac:dyDescent="0.2"/>
    <row r="2500" s="7" customFormat="1" ht="14.25" x14ac:dyDescent="0.2"/>
    <row r="2501" s="7" customFormat="1" ht="14.25" x14ac:dyDescent="0.2"/>
    <row r="2502" s="7" customFormat="1" ht="14.25" x14ac:dyDescent="0.2"/>
    <row r="2503" s="7" customFormat="1" ht="14.25" x14ac:dyDescent="0.2"/>
    <row r="2504" s="7" customFormat="1" ht="14.25" x14ac:dyDescent="0.2"/>
    <row r="2505" s="7" customFormat="1" ht="14.25" x14ac:dyDescent="0.2"/>
    <row r="2506" s="7" customFormat="1" ht="14.25" x14ac:dyDescent="0.2"/>
    <row r="2507" s="7" customFormat="1" ht="14.25" x14ac:dyDescent="0.2"/>
    <row r="2508" s="7" customFormat="1" ht="14.25" x14ac:dyDescent="0.2"/>
    <row r="2509" s="7" customFormat="1" ht="14.25" x14ac:dyDescent="0.2"/>
    <row r="2510" s="7" customFormat="1" ht="14.25" x14ac:dyDescent="0.2"/>
    <row r="2511" s="7" customFormat="1" ht="14.25" x14ac:dyDescent="0.2"/>
    <row r="2512" s="7" customFormat="1" ht="14.25" x14ac:dyDescent="0.2"/>
    <row r="2513" s="7" customFormat="1" ht="14.25" x14ac:dyDescent="0.2"/>
    <row r="2514" s="7" customFormat="1" ht="14.25" x14ac:dyDescent="0.2"/>
    <row r="2515" s="7" customFormat="1" ht="14.25" x14ac:dyDescent="0.2"/>
    <row r="2516" s="7" customFormat="1" ht="14.25" x14ac:dyDescent="0.2"/>
    <row r="2517" s="7" customFormat="1" ht="14.25" x14ac:dyDescent="0.2"/>
    <row r="2518" s="7" customFormat="1" ht="14.25" x14ac:dyDescent="0.2"/>
    <row r="2519" s="7" customFormat="1" ht="14.25" x14ac:dyDescent="0.2"/>
    <row r="2520" s="7" customFormat="1" ht="14.25" x14ac:dyDescent="0.2"/>
    <row r="2521" s="7" customFormat="1" ht="14.25" x14ac:dyDescent="0.2"/>
    <row r="2522" s="7" customFormat="1" ht="14.25" x14ac:dyDescent="0.2"/>
    <row r="2523" s="7" customFormat="1" ht="14.25" x14ac:dyDescent="0.2"/>
    <row r="2524" s="7" customFormat="1" ht="14.25" x14ac:dyDescent="0.2"/>
    <row r="2525" s="7" customFormat="1" ht="14.25" x14ac:dyDescent="0.2"/>
    <row r="2526" s="7" customFormat="1" ht="14.25" x14ac:dyDescent="0.2"/>
    <row r="2527" s="7" customFormat="1" ht="14.25" x14ac:dyDescent="0.2"/>
    <row r="2528" s="7" customFormat="1" ht="14.25" x14ac:dyDescent="0.2"/>
    <row r="2529" s="7" customFormat="1" ht="14.25" x14ac:dyDescent="0.2"/>
    <row r="2530" s="7" customFormat="1" ht="14.25" x14ac:dyDescent="0.2"/>
    <row r="2531" s="7" customFormat="1" ht="14.25" x14ac:dyDescent="0.2"/>
    <row r="2532" s="7" customFormat="1" ht="14.25" x14ac:dyDescent="0.2"/>
    <row r="2533" s="7" customFormat="1" ht="14.25" x14ac:dyDescent="0.2"/>
    <row r="2534" s="7" customFormat="1" ht="14.25" x14ac:dyDescent="0.2"/>
    <row r="2535" s="7" customFormat="1" ht="14.25" x14ac:dyDescent="0.2"/>
    <row r="2536" s="7" customFormat="1" ht="14.25" x14ac:dyDescent="0.2"/>
    <row r="2537" s="7" customFormat="1" ht="14.25" x14ac:dyDescent="0.2"/>
    <row r="2538" s="7" customFormat="1" ht="14.25" x14ac:dyDescent="0.2"/>
    <row r="2539" s="7" customFormat="1" ht="14.25" x14ac:dyDescent="0.2"/>
    <row r="2540" s="7" customFormat="1" ht="14.25" x14ac:dyDescent="0.2"/>
    <row r="2541" s="7" customFormat="1" ht="14.25" x14ac:dyDescent="0.2"/>
    <row r="2542" s="7" customFormat="1" ht="14.25" x14ac:dyDescent="0.2"/>
    <row r="2543" s="7" customFormat="1" ht="14.25" x14ac:dyDescent="0.2"/>
    <row r="2544" s="7" customFormat="1" ht="14.25" x14ac:dyDescent="0.2"/>
    <row r="2545" s="7" customFormat="1" ht="14.25" x14ac:dyDescent="0.2"/>
    <row r="2546" s="7" customFormat="1" ht="14.25" x14ac:dyDescent="0.2"/>
    <row r="2547" s="7" customFormat="1" ht="14.25" x14ac:dyDescent="0.2"/>
    <row r="2548" s="7" customFormat="1" ht="14.25" x14ac:dyDescent="0.2"/>
    <row r="2549" s="7" customFormat="1" ht="14.25" x14ac:dyDescent="0.2"/>
    <row r="2550" s="7" customFormat="1" ht="14.25" x14ac:dyDescent="0.2"/>
    <row r="2551" s="7" customFormat="1" ht="14.25" x14ac:dyDescent="0.2"/>
    <row r="2552" s="7" customFormat="1" ht="14.25" x14ac:dyDescent="0.2"/>
    <row r="2553" s="7" customFormat="1" ht="14.25" x14ac:dyDescent="0.2"/>
    <row r="2554" s="7" customFormat="1" ht="14.25" x14ac:dyDescent="0.2"/>
    <row r="2555" s="7" customFormat="1" ht="14.25" x14ac:dyDescent="0.2"/>
    <row r="2556" s="7" customFormat="1" ht="14.25" x14ac:dyDescent="0.2"/>
    <row r="2557" s="7" customFormat="1" ht="14.25" x14ac:dyDescent="0.2"/>
    <row r="2558" s="7" customFormat="1" ht="14.25" x14ac:dyDescent="0.2"/>
    <row r="2559" s="7" customFormat="1" ht="14.25" x14ac:dyDescent="0.2"/>
    <row r="2560" s="7" customFormat="1" ht="14.25" x14ac:dyDescent="0.2"/>
    <row r="2561" s="7" customFormat="1" ht="14.25" x14ac:dyDescent="0.2"/>
    <row r="2562" s="7" customFormat="1" ht="14.25" x14ac:dyDescent="0.2"/>
    <row r="2563" s="7" customFormat="1" ht="14.25" x14ac:dyDescent="0.2"/>
    <row r="2564" s="7" customFormat="1" ht="14.25" x14ac:dyDescent="0.2"/>
    <row r="2565" s="7" customFormat="1" ht="14.25" x14ac:dyDescent="0.2"/>
    <row r="2566" s="7" customFormat="1" ht="14.25" x14ac:dyDescent="0.2"/>
    <row r="2567" s="7" customFormat="1" ht="14.25" x14ac:dyDescent="0.2"/>
    <row r="2568" s="7" customFormat="1" ht="14.25" x14ac:dyDescent="0.2"/>
    <row r="2569" s="7" customFormat="1" ht="14.25" x14ac:dyDescent="0.2"/>
    <row r="2570" s="7" customFormat="1" ht="14.25" x14ac:dyDescent="0.2"/>
    <row r="2571" s="7" customFormat="1" ht="14.25" x14ac:dyDescent="0.2"/>
    <row r="2572" s="7" customFormat="1" ht="14.25" x14ac:dyDescent="0.2"/>
    <row r="2573" s="7" customFormat="1" ht="14.25" x14ac:dyDescent="0.2"/>
    <row r="2574" s="7" customFormat="1" ht="14.25" x14ac:dyDescent="0.2"/>
    <row r="2575" s="7" customFormat="1" ht="14.25" x14ac:dyDescent="0.2"/>
    <row r="2576" s="7" customFormat="1" ht="14.25" x14ac:dyDescent="0.2"/>
    <row r="2577" s="7" customFormat="1" ht="14.25" x14ac:dyDescent="0.2"/>
    <row r="2578" s="7" customFormat="1" ht="14.25" x14ac:dyDescent="0.2"/>
    <row r="2579" s="7" customFormat="1" ht="14.25" x14ac:dyDescent="0.2"/>
    <row r="2580" s="7" customFormat="1" ht="14.25" x14ac:dyDescent="0.2"/>
    <row r="2581" s="7" customFormat="1" ht="14.25" x14ac:dyDescent="0.2"/>
    <row r="2582" s="7" customFormat="1" ht="14.25" x14ac:dyDescent="0.2"/>
    <row r="2583" s="7" customFormat="1" ht="14.25" x14ac:dyDescent="0.2"/>
    <row r="2584" s="7" customFormat="1" ht="14.25" x14ac:dyDescent="0.2"/>
    <row r="2585" s="7" customFormat="1" ht="14.25" x14ac:dyDescent="0.2"/>
    <row r="2586" s="7" customFormat="1" ht="14.25" x14ac:dyDescent="0.2"/>
    <row r="2587" s="7" customFormat="1" ht="14.25" x14ac:dyDescent="0.2"/>
    <row r="2588" s="7" customFormat="1" ht="14.25" x14ac:dyDescent="0.2"/>
    <row r="2589" s="7" customFormat="1" ht="14.25" x14ac:dyDescent="0.2"/>
    <row r="2590" s="7" customFormat="1" ht="14.25" x14ac:dyDescent="0.2"/>
    <row r="2591" s="7" customFormat="1" ht="14.25" x14ac:dyDescent="0.2"/>
    <row r="2592" s="7" customFormat="1" ht="14.25" x14ac:dyDescent="0.2"/>
    <row r="2593" s="7" customFormat="1" ht="14.25" x14ac:dyDescent="0.2"/>
    <row r="2594" s="7" customFormat="1" ht="14.25" x14ac:dyDescent="0.2"/>
    <row r="2595" s="7" customFormat="1" ht="14.25" x14ac:dyDescent="0.2"/>
    <row r="2596" s="7" customFormat="1" ht="14.25" x14ac:dyDescent="0.2"/>
    <row r="2597" s="7" customFormat="1" ht="14.25" x14ac:dyDescent="0.2"/>
    <row r="2598" s="7" customFormat="1" ht="14.25" x14ac:dyDescent="0.2"/>
    <row r="2599" s="7" customFormat="1" ht="14.25" x14ac:dyDescent="0.2"/>
    <row r="2600" s="7" customFormat="1" ht="14.25" x14ac:dyDescent="0.2"/>
    <row r="2601" s="7" customFormat="1" ht="14.25" x14ac:dyDescent="0.2"/>
    <row r="2602" s="7" customFormat="1" ht="14.25" x14ac:dyDescent="0.2"/>
    <row r="2603" s="7" customFormat="1" ht="14.25" x14ac:dyDescent="0.2"/>
    <row r="2604" s="7" customFormat="1" ht="14.25" x14ac:dyDescent="0.2"/>
    <row r="2605" s="7" customFormat="1" ht="14.25" x14ac:dyDescent="0.2"/>
    <row r="2606" s="7" customFormat="1" ht="14.25" x14ac:dyDescent="0.2"/>
    <row r="2607" s="7" customFormat="1" ht="14.25" x14ac:dyDescent="0.2"/>
    <row r="2608" s="7" customFormat="1" ht="14.25" x14ac:dyDescent="0.2"/>
    <row r="2609" s="7" customFormat="1" ht="14.25" x14ac:dyDescent="0.2"/>
    <row r="2610" s="7" customFormat="1" ht="14.25" x14ac:dyDescent="0.2"/>
    <row r="2611" s="7" customFormat="1" ht="14.25" x14ac:dyDescent="0.2"/>
    <row r="2612" s="7" customFormat="1" ht="14.25" x14ac:dyDescent="0.2"/>
    <row r="2613" s="7" customFormat="1" ht="14.25" x14ac:dyDescent="0.2"/>
    <row r="2614" s="7" customFormat="1" ht="14.25" x14ac:dyDescent="0.2"/>
    <row r="2615" s="7" customFormat="1" ht="14.25" x14ac:dyDescent="0.2"/>
    <row r="2616" s="7" customFormat="1" ht="14.25" x14ac:dyDescent="0.2"/>
    <row r="2617" s="7" customFormat="1" ht="14.25" x14ac:dyDescent="0.2"/>
    <row r="2618" s="7" customFormat="1" ht="14.25" x14ac:dyDescent="0.2"/>
    <row r="2619" s="7" customFormat="1" ht="14.25" x14ac:dyDescent="0.2"/>
    <row r="2620" s="7" customFormat="1" ht="14.25" x14ac:dyDescent="0.2"/>
    <row r="2621" s="7" customFormat="1" ht="14.25" x14ac:dyDescent="0.2"/>
    <row r="2622" s="7" customFormat="1" ht="14.25" x14ac:dyDescent="0.2"/>
    <row r="2623" s="7" customFormat="1" ht="14.25" x14ac:dyDescent="0.2"/>
    <row r="2624" s="7" customFormat="1" ht="14.25" x14ac:dyDescent="0.2"/>
    <row r="2625" s="7" customFormat="1" ht="14.25" x14ac:dyDescent="0.2"/>
    <row r="2626" s="7" customFormat="1" ht="14.25" x14ac:dyDescent="0.2"/>
    <row r="2627" s="7" customFormat="1" ht="14.25" x14ac:dyDescent="0.2"/>
    <row r="2628" s="7" customFormat="1" ht="14.25" x14ac:dyDescent="0.2"/>
    <row r="2629" s="7" customFormat="1" ht="14.25" x14ac:dyDescent="0.2"/>
    <row r="2630" s="7" customFormat="1" ht="14.25" x14ac:dyDescent="0.2"/>
    <row r="2631" s="7" customFormat="1" ht="14.25" x14ac:dyDescent="0.2"/>
    <row r="2632" s="7" customFormat="1" ht="14.25" x14ac:dyDescent="0.2"/>
    <row r="2633" s="7" customFormat="1" ht="14.25" x14ac:dyDescent="0.2"/>
    <row r="2634" s="7" customFormat="1" ht="14.25" x14ac:dyDescent="0.2"/>
    <row r="2635" s="7" customFormat="1" ht="14.25" x14ac:dyDescent="0.2"/>
    <row r="2636" s="7" customFormat="1" ht="14.25" x14ac:dyDescent="0.2"/>
    <row r="2637" s="7" customFormat="1" ht="14.25" x14ac:dyDescent="0.2"/>
    <row r="2638" s="7" customFormat="1" ht="14.25" x14ac:dyDescent="0.2"/>
    <row r="2639" s="7" customFormat="1" ht="14.25" x14ac:dyDescent="0.2"/>
    <row r="2640" s="7" customFormat="1" ht="14.25" x14ac:dyDescent="0.2"/>
    <row r="2641" s="7" customFormat="1" ht="14.25" x14ac:dyDescent="0.2"/>
    <row r="2642" s="7" customFormat="1" ht="14.25" x14ac:dyDescent="0.2"/>
    <row r="2643" s="7" customFormat="1" ht="14.25" x14ac:dyDescent="0.2"/>
    <row r="2644" s="7" customFormat="1" ht="14.25" x14ac:dyDescent="0.2"/>
    <row r="2645" s="7" customFormat="1" ht="14.25" x14ac:dyDescent="0.2"/>
    <row r="2646" s="7" customFormat="1" ht="14.25" x14ac:dyDescent="0.2"/>
    <row r="2647" s="7" customFormat="1" ht="14.25" x14ac:dyDescent="0.2"/>
    <row r="2648" s="7" customFormat="1" ht="14.25" x14ac:dyDescent="0.2"/>
    <row r="2649" s="7" customFormat="1" ht="14.25" x14ac:dyDescent="0.2"/>
    <row r="2650" s="7" customFormat="1" ht="14.25" x14ac:dyDescent="0.2"/>
    <row r="2651" s="7" customFormat="1" ht="14.25" x14ac:dyDescent="0.2"/>
    <row r="2652" s="7" customFormat="1" ht="14.25" x14ac:dyDescent="0.2"/>
    <row r="2653" s="7" customFormat="1" ht="14.25" x14ac:dyDescent="0.2"/>
    <row r="2654" s="7" customFormat="1" ht="14.25" x14ac:dyDescent="0.2"/>
    <row r="2655" s="7" customFormat="1" ht="14.25" x14ac:dyDescent="0.2"/>
    <row r="2656" s="7" customFormat="1" ht="14.25" x14ac:dyDescent="0.2"/>
    <row r="2657" spans="2:6" ht="14.25" x14ac:dyDescent="0.2">
      <c r="B2657" s="7"/>
      <c r="C2657" s="7"/>
      <c r="D2657" s="7"/>
      <c r="E2657" s="7"/>
      <c r="F2657" s="7"/>
    </row>
    <row r="2658" spans="2:6" ht="14.25" x14ac:dyDescent="0.2">
      <c r="B2658" s="7"/>
      <c r="C2658" s="7"/>
      <c r="D2658" s="7"/>
      <c r="E2658" s="7"/>
      <c r="F2658" s="7"/>
    </row>
    <row r="2659" spans="2:6" ht="14.25" x14ac:dyDescent="0.2">
      <c r="B2659" s="7"/>
      <c r="C2659" s="7"/>
      <c r="D2659" s="7"/>
      <c r="E2659" s="7"/>
      <c r="F2659" s="7"/>
    </row>
    <row r="2660" spans="2:6" ht="14.25" x14ac:dyDescent="0.2">
      <c r="B2660" s="7"/>
      <c r="C2660" s="7"/>
      <c r="D2660" s="7"/>
      <c r="E2660" s="7"/>
      <c r="F2660" s="7"/>
    </row>
    <row r="2661" spans="2:6" ht="14.25" x14ac:dyDescent="0.2">
      <c r="B2661" s="7"/>
      <c r="C2661" s="7"/>
      <c r="D2661" s="7"/>
      <c r="E2661" s="7"/>
      <c r="F2661" s="7"/>
    </row>
    <row r="2662" spans="2:6" ht="14.25" x14ac:dyDescent="0.2">
      <c r="B2662" s="7"/>
      <c r="C2662" s="7"/>
      <c r="D2662" s="7"/>
      <c r="E2662" s="7"/>
      <c r="F2662" s="7"/>
    </row>
    <row r="2663" spans="2:6" ht="14.25" customHeight="1" x14ac:dyDescent="0.2">
      <c r="B2663" s="7"/>
      <c r="C2663" s="7"/>
      <c r="D2663" s="7"/>
      <c r="E2663" s="7"/>
      <c r="F2663" s="7"/>
    </row>
    <row r="2664" spans="2:6" ht="14.25" customHeight="1" x14ac:dyDescent="0.2">
      <c r="B2664" s="7"/>
      <c r="C2664" s="7"/>
      <c r="D2664" s="7"/>
      <c r="E2664" s="7"/>
      <c r="F2664" s="7"/>
    </row>
    <row r="2665" spans="2:6" ht="14.25" customHeight="1" x14ac:dyDescent="0.2">
      <c r="B2665" s="7"/>
      <c r="C2665" s="7"/>
      <c r="D2665" s="7"/>
      <c r="E2665" s="7"/>
      <c r="F2665" s="7"/>
    </row>
    <row r="2666" spans="2:6" ht="14.25" customHeight="1" x14ac:dyDescent="0.2"/>
    <row r="2667" spans="2:6" ht="14.25" customHeight="1" x14ac:dyDescent="0.2"/>
    <row r="2668" spans="2:6" ht="14.25" customHeight="1" x14ac:dyDescent="0.2"/>
    <row r="2669" spans="2:6" ht="14.25" customHeight="1" x14ac:dyDescent="0.2"/>
    <row r="2670" spans="2:6" ht="14.25" customHeight="1" x14ac:dyDescent="0.2"/>
    <row r="2671" spans="2:6" ht="14.25" customHeight="1" x14ac:dyDescent="0.2"/>
    <row r="2672" spans="2:6" ht="14.25" customHeight="1" x14ac:dyDescent="0.2"/>
    <row r="2673" spans="7:21" ht="14.25" customHeight="1" x14ac:dyDescent="0.2"/>
    <row r="2674" spans="7:21" ht="14.25" customHeight="1" x14ac:dyDescent="0.2"/>
    <row r="2675" spans="7:21" ht="14.25" customHeight="1" x14ac:dyDescent="0.2"/>
    <row r="2676" spans="7:21" ht="14.25" customHeight="1" x14ac:dyDescent="0.2"/>
    <row r="2677" spans="7:21" ht="14.25" customHeight="1" x14ac:dyDescent="0.2"/>
    <row r="2678" spans="7:21" ht="14.25" customHeight="1" x14ac:dyDescent="0.2"/>
    <row r="2679" spans="7:21" ht="14.25" customHeight="1" x14ac:dyDescent="0.2"/>
    <row r="2680" spans="7:21" s="1" customFormat="1" ht="14.25" customHeight="1" x14ac:dyDescent="0.2">
      <c r="G2680" s="7"/>
      <c r="H2680" s="7"/>
      <c r="I2680" s="7"/>
      <c r="J2680" s="7"/>
      <c r="K2680" s="7"/>
      <c r="L2680" s="7"/>
      <c r="M2680" s="7"/>
      <c r="N2680" s="7"/>
      <c r="O2680" s="7"/>
      <c r="P2680" s="7"/>
      <c r="Q2680" s="7"/>
      <c r="R2680" s="7"/>
      <c r="S2680" s="7"/>
      <c r="T2680" s="7"/>
      <c r="U2680" s="7"/>
    </row>
    <row r="2681" spans="7:21" s="1" customFormat="1" ht="14.25" customHeight="1" x14ac:dyDescent="0.2">
      <c r="G2681" s="7"/>
      <c r="H2681" s="7"/>
      <c r="I2681" s="7"/>
      <c r="J2681" s="7"/>
      <c r="K2681" s="7"/>
      <c r="L2681" s="7"/>
      <c r="M2681" s="7"/>
      <c r="N2681" s="7"/>
      <c r="O2681" s="7"/>
      <c r="P2681" s="7"/>
      <c r="Q2681" s="7"/>
      <c r="R2681" s="7"/>
      <c r="S2681" s="7"/>
      <c r="T2681" s="7"/>
      <c r="U2681" s="7"/>
    </row>
    <row r="2682" spans="7:21" s="1" customFormat="1" ht="14.25" customHeight="1" x14ac:dyDescent="0.2">
      <c r="G2682" s="7"/>
      <c r="H2682" s="7"/>
      <c r="I2682" s="7"/>
      <c r="J2682" s="7"/>
      <c r="K2682" s="7"/>
      <c r="L2682" s="7"/>
      <c r="M2682" s="7"/>
      <c r="N2682" s="7"/>
      <c r="O2682" s="7"/>
      <c r="P2682" s="7"/>
      <c r="Q2682" s="7"/>
      <c r="R2682" s="7"/>
      <c r="S2682" s="7"/>
      <c r="T2682" s="7"/>
      <c r="U2682" s="7"/>
    </row>
    <row r="2683" spans="7:21" s="1" customFormat="1" ht="0" hidden="1" customHeight="1" x14ac:dyDescent="0.2">
      <c r="G2683" s="7"/>
      <c r="H2683" s="7"/>
      <c r="I2683" s="7"/>
      <c r="J2683" s="7"/>
      <c r="K2683" s="7"/>
      <c r="L2683" s="7"/>
      <c r="M2683" s="7"/>
      <c r="N2683" s="7"/>
      <c r="O2683" s="7"/>
      <c r="P2683" s="7"/>
      <c r="Q2683" s="7"/>
      <c r="R2683" s="7"/>
      <c r="S2683" s="7"/>
      <c r="T2683" s="7"/>
      <c r="U2683" s="7"/>
    </row>
    <row r="2684" spans="7:21" s="1" customFormat="1" ht="0" hidden="1" customHeight="1" x14ac:dyDescent="0.2">
      <c r="G2684" s="7"/>
      <c r="H2684" s="7"/>
      <c r="I2684" s="7"/>
      <c r="J2684" s="7"/>
      <c r="K2684" s="7"/>
      <c r="L2684" s="7"/>
      <c r="M2684" s="7"/>
      <c r="N2684" s="7"/>
      <c r="O2684" s="7"/>
      <c r="P2684" s="7"/>
      <c r="Q2684" s="7"/>
      <c r="R2684" s="7"/>
      <c r="S2684" s="7"/>
      <c r="T2684" s="7"/>
      <c r="U2684" s="7"/>
    </row>
    <row r="2685" spans="7:21" s="1" customFormat="1" ht="0" hidden="1" customHeight="1" x14ac:dyDescent="0.2">
      <c r="G2685" s="7"/>
      <c r="H2685" s="7"/>
      <c r="I2685" s="7"/>
      <c r="J2685" s="7"/>
      <c r="K2685" s="7"/>
      <c r="L2685" s="7"/>
      <c r="M2685" s="7"/>
      <c r="N2685" s="7"/>
      <c r="O2685" s="7"/>
      <c r="P2685" s="7"/>
      <c r="Q2685" s="7"/>
      <c r="R2685" s="7"/>
      <c r="S2685" s="7"/>
      <c r="T2685" s="7"/>
      <c r="U2685" s="7"/>
    </row>
    <row r="2686" spans="7:21" s="1" customFormat="1" ht="0" hidden="1" customHeight="1" x14ac:dyDescent="0.2">
      <c r="G2686" s="7"/>
      <c r="H2686" s="7"/>
      <c r="I2686" s="7"/>
      <c r="J2686" s="7"/>
      <c r="K2686" s="7"/>
      <c r="L2686" s="7"/>
      <c r="M2686" s="7"/>
      <c r="N2686" s="7"/>
      <c r="O2686" s="7"/>
      <c r="P2686" s="7"/>
      <c r="Q2686" s="7"/>
      <c r="R2686" s="7"/>
      <c r="S2686" s="7"/>
      <c r="T2686" s="7"/>
      <c r="U2686" s="7"/>
    </row>
  </sheetData>
  <mergeCells count="642">
    <mergeCell ref="B1:I3"/>
    <mergeCell ref="C577:D577"/>
    <mergeCell ref="C578:D578"/>
    <mergeCell ref="C579:D579"/>
    <mergeCell ref="C580:D580"/>
    <mergeCell ref="C581:D581"/>
    <mergeCell ref="C571:D571"/>
    <mergeCell ref="C572:D572"/>
    <mergeCell ref="C573:D573"/>
    <mergeCell ref="C574:D574"/>
    <mergeCell ref="C575:D575"/>
    <mergeCell ref="C576:D576"/>
    <mergeCell ref="C565:D565"/>
    <mergeCell ref="C566:D566"/>
    <mergeCell ref="C567:D567"/>
    <mergeCell ref="C568:D568"/>
    <mergeCell ref="C569:D569"/>
    <mergeCell ref="C570:D570"/>
    <mergeCell ref="C559:D559"/>
    <mergeCell ref="C560:D560"/>
    <mergeCell ref="C561:D561"/>
    <mergeCell ref="C562:D562"/>
    <mergeCell ref="C563:D563"/>
    <mergeCell ref="C564:D564"/>
    <mergeCell ref="C553:D553"/>
    <mergeCell ref="C554:D554"/>
    <mergeCell ref="C555:D555"/>
    <mergeCell ref="C556:D556"/>
    <mergeCell ref="C557:D557"/>
    <mergeCell ref="C558:D558"/>
    <mergeCell ref="C547:D547"/>
    <mergeCell ref="C548:D548"/>
    <mergeCell ref="C549:D549"/>
    <mergeCell ref="C550:D550"/>
    <mergeCell ref="C551:D551"/>
    <mergeCell ref="C552:D552"/>
    <mergeCell ref="C527:D527"/>
    <mergeCell ref="C528:D528"/>
    <mergeCell ref="C541:D541"/>
    <mergeCell ref="C542:D542"/>
    <mergeCell ref="C543:D543"/>
    <mergeCell ref="C544:D544"/>
    <mergeCell ref="C545:D545"/>
    <mergeCell ref="C546:D546"/>
    <mergeCell ref="C535:D535"/>
    <mergeCell ref="C536:D536"/>
    <mergeCell ref="C537:D537"/>
    <mergeCell ref="C538:D538"/>
    <mergeCell ref="C539:D539"/>
    <mergeCell ref="C540:D540"/>
    <mergeCell ref="C389:D389"/>
    <mergeCell ref="C514:D514"/>
    <mergeCell ref="C515:D515"/>
    <mergeCell ref="C516:D516"/>
    <mergeCell ref="C517:D517"/>
    <mergeCell ref="C518:D518"/>
    <mergeCell ref="C383:D383"/>
    <mergeCell ref="C384:D384"/>
    <mergeCell ref="C385:D385"/>
    <mergeCell ref="C386:D386"/>
    <mergeCell ref="C387:D387"/>
    <mergeCell ref="C388:D388"/>
    <mergeCell ref="C512:D512"/>
    <mergeCell ref="C513:D513"/>
    <mergeCell ref="C500:D500"/>
    <mergeCell ref="C501:D501"/>
    <mergeCell ref="C502:D502"/>
    <mergeCell ref="C503:D503"/>
    <mergeCell ref="C504:D504"/>
    <mergeCell ref="C505:D505"/>
    <mergeCell ref="C494:D494"/>
    <mergeCell ref="C495:D495"/>
    <mergeCell ref="C496:D496"/>
    <mergeCell ref="C497:D497"/>
    <mergeCell ref="C377:D377"/>
    <mergeCell ref="C378:D378"/>
    <mergeCell ref="C379:D379"/>
    <mergeCell ref="C380:D380"/>
    <mergeCell ref="C381:D381"/>
    <mergeCell ref="C382:D382"/>
    <mergeCell ref="C371:D371"/>
    <mergeCell ref="C372:D372"/>
    <mergeCell ref="C373:D373"/>
    <mergeCell ref="C374:D374"/>
    <mergeCell ref="C375:D375"/>
    <mergeCell ref="C376:D376"/>
    <mergeCell ref="C365:D365"/>
    <mergeCell ref="C366:D366"/>
    <mergeCell ref="C367:D367"/>
    <mergeCell ref="C368:D368"/>
    <mergeCell ref="C369:D369"/>
    <mergeCell ref="C370:D370"/>
    <mergeCell ref="C359:D359"/>
    <mergeCell ref="C360:D360"/>
    <mergeCell ref="C361:D361"/>
    <mergeCell ref="C362:D362"/>
    <mergeCell ref="C363:D363"/>
    <mergeCell ref="C364:D364"/>
    <mergeCell ref="C353:D353"/>
    <mergeCell ref="C354:D354"/>
    <mergeCell ref="C355:D355"/>
    <mergeCell ref="C356:D356"/>
    <mergeCell ref="C357:D357"/>
    <mergeCell ref="C358:D358"/>
    <mergeCell ref="C347:D347"/>
    <mergeCell ref="C348:D348"/>
    <mergeCell ref="C349:D349"/>
    <mergeCell ref="C350:D350"/>
    <mergeCell ref="C351:D351"/>
    <mergeCell ref="C352:D352"/>
    <mergeCell ref="C341:D341"/>
    <mergeCell ref="C342:D342"/>
    <mergeCell ref="C343:D343"/>
    <mergeCell ref="C344:D344"/>
    <mergeCell ref="C345:D345"/>
    <mergeCell ref="C346:D346"/>
    <mergeCell ref="C335:D335"/>
    <mergeCell ref="C336:D336"/>
    <mergeCell ref="C337:D337"/>
    <mergeCell ref="C338:D338"/>
    <mergeCell ref="C339:D339"/>
    <mergeCell ref="C340:D340"/>
    <mergeCell ref="C332:D332"/>
    <mergeCell ref="C333:D333"/>
    <mergeCell ref="C334:D334"/>
    <mergeCell ref="C323:D323"/>
    <mergeCell ref="C324:D324"/>
    <mergeCell ref="C325:D325"/>
    <mergeCell ref="C326:D326"/>
    <mergeCell ref="C327:D327"/>
    <mergeCell ref="C328:D328"/>
    <mergeCell ref="C311:D311"/>
    <mergeCell ref="C312:D312"/>
    <mergeCell ref="C313:D313"/>
    <mergeCell ref="C314:D314"/>
    <mergeCell ref="C315:D315"/>
    <mergeCell ref="C316:D316"/>
    <mergeCell ref="C329:D329"/>
    <mergeCell ref="C330:D330"/>
    <mergeCell ref="C331:D331"/>
    <mergeCell ref="C646:D646"/>
    <mergeCell ref="C647:D647"/>
    <mergeCell ref="C648:D648"/>
    <mergeCell ref="C649:D649"/>
    <mergeCell ref="C201:D201"/>
    <mergeCell ref="C202:D202"/>
    <mergeCell ref="C203:D203"/>
    <mergeCell ref="C204:D204"/>
    <mergeCell ref="C205:D205"/>
    <mergeCell ref="C206:D206"/>
    <mergeCell ref="C640:D640"/>
    <mergeCell ref="C641:D641"/>
    <mergeCell ref="C642:D642"/>
    <mergeCell ref="C643:D643"/>
    <mergeCell ref="C644:D644"/>
    <mergeCell ref="C645:D645"/>
    <mergeCell ref="C634:D634"/>
    <mergeCell ref="C635:D635"/>
    <mergeCell ref="C636:D636"/>
    <mergeCell ref="C637:D637"/>
    <mergeCell ref="C638:D638"/>
    <mergeCell ref="C639:D639"/>
    <mergeCell ref="C628:D628"/>
    <mergeCell ref="C629:D629"/>
    <mergeCell ref="C630:D630"/>
    <mergeCell ref="C631:D631"/>
    <mergeCell ref="C632:D632"/>
    <mergeCell ref="C633:D633"/>
    <mergeCell ref="C622:D622"/>
    <mergeCell ref="C623:D623"/>
    <mergeCell ref="C624:D624"/>
    <mergeCell ref="C625:D625"/>
    <mergeCell ref="C626:D626"/>
    <mergeCell ref="C627:D627"/>
    <mergeCell ref="C616:D616"/>
    <mergeCell ref="C617:D617"/>
    <mergeCell ref="C618:D618"/>
    <mergeCell ref="C619:D619"/>
    <mergeCell ref="C620:D620"/>
    <mergeCell ref="C621:D621"/>
    <mergeCell ref="C610:D610"/>
    <mergeCell ref="C611:D611"/>
    <mergeCell ref="C612:D612"/>
    <mergeCell ref="C613:D613"/>
    <mergeCell ref="C614:D614"/>
    <mergeCell ref="C615:D615"/>
    <mergeCell ref="C604:D604"/>
    <mergeCell ref="C605:D605"/>
    <mergeCell ref="C606:D606"/>
    <mergeCell ref="C607:D607"/>
    <mergeCell ref="C608:D608"/>
    <mergeCell ref="C609:D609"/>
    <mergeCell ref="C598:D598"/>
    <mergeCell ref="C599:D599"/>
    <mergeCell ref="C600:D600"/>
    <mergeCell ref="C601:D601"/>
    <mergeCell ref="C602:D602"/>
    <mergeCell ref="C603:D603"/>
    <mergeCell ref="C592:D592"/>
    <mergeCell ref="C593:D593"/>
    <mergeCell ref="C594:D594"/>
    <mergeCell ref="C595:D595"/>
    <mergeCell ref="C596:D596"/>
    <mergeCell ref="C597:D597"/>
    <mergeCell ref="C586:D586"/>
    <mergeCell ref="C587:D587"/>
    <mergeCell ref="C588:D588"/>
    <mergeCell ref="C589:D589"/>
    <mergeCell ref="C590:D590"/>
    <mergeCell ref="C591:D591"/>
    <mergeCell ref="C582:D582"/>
    <mergeCell ref="C583:D583"/>
    <mergeCell ref="C584:D584"/>
    <mergeCell ref="C585:D585"/>
    <mergeCell ref="C519:D519"/>
    <mergeCell ref="C520:D520"/>
    <mergeCell ref="C521:D521"/>
    <mergeCell ref="C522:D522"/>
    <mergeCell ref="C506:D506"/>
    <mergeCell ref="C507:D507"/>
    <mergeCell ref="C508:D508"/>
    <mergeCell ref="C509:D509"/>
    <mergeCell ref="C510:D510"/>
    <mergeCell ref="C511:D511"/>
    <mergeCell ref="C529:D529"/>
    <mergeCell ref="C530:D530"/>
    <mergeCell ref="C531:D531"/>
    <mergeCell ref="C532:D532"/>
    <mergeCell ref="C533:D533"/>
    <mergeCell ref="C534:D534"/>
    <mergeCell ref="C523:D523"/>
    <mergeCell ref="C524:D524"/>
    <mergeCell ref="C525:D525"/>
    <mergeCell ref="C526:D526"/>
    <mergeCell ref="C498:D498"/>
    <mergeCell ref="C499:D499"/>
    <mergeCell ref="C488:D488"/>
    <mergeCell ref="C489:D489"/>
    <mergeCell ref="C490:D490"/>
    <mergeCell ref="C491:D491"/>
    <mergeCell ref="C492:D492"/>
    <mergeCell ref="C493:D493"/>
    <mergeCell ref="C482:D482"/>
    <mergeCell ref="C483:D483"/>
    <mergeCell ref="C484:D484"/>
    <mergeCell ref="C485:D485"/>
    <mergeCell ref="C486:D486"/>
    <mergeCell ref="C487:D487"/>
    <mergeCell ref="C476:D476"/>
    <mergeCell ref="C477:D477"/>
    <mergeCell ref="C478:D478"/>
    <mergeCell ref="C479:D479"/>
    <mergeCell ref="C480:D480"/>
    <mergeCell ref="C481:D481"/>
    <mergeCell ref="C470:D470"/>
    <mergeCell ref="C471:D471"/>
    <mergeCell ref="C472:D472"/>
    <mergeCell ref="C473:D473"/>
    <mergeCell ref="C474:D474"/>
    <mergeCell ref="C475:D475"/>
    <mergeCell ref="C464:D464"/>
    <mergeCell ref="C465:D465"/>
    <mergeCell ref="C466:D466"/>
    <mergeCell ref="C467:D467"/>
    <mergeCell ref="C468:D468"/>
    <mergeCell ref="C469:D469"/>
    <mergeCell ref="C458:D458"/>
    <mergeCell ref="C459:D459"/>
    <mergeCell ref="C460:D460"/>
    <mergeCell ref="C461:D461"/>
    <mergeCell ref="C462:D462"/>
    <mergeCell ref="C463:D463"/>
    <mergeCell ref="C452:D452"/>
    <mergeCell ref="C453:D453"/>
    <mergeCell ref="C454:D454"/>
    <mergeCell ref="C455:D455"/>
    <mergeCell ref="C456:D456"/>
    <mergeCell ref="C457:D457"/>
    <mergeCell ref="C446:D446"/>
    <mergeCell ref="C447:D447"/>
    <mergeCell ref="C448:D448"/>
    <mergeCell ref="C449:D449"/>
    <mergeCell ref="C450:D450"/>
    <mergeCell ref="C451:D451"/>
    <mergeCell ref="C440:D440"/>
    <mergeCell ref="C441:D441"/>
    <mergeCell ref="C442:D442"/>
    <mergeCell ref="C443:D443"/>
    <mergeCell ref="C444:D444"/>
    <mergeCell ref="C445:D445"/>
    <mergeCell ref="C434:D434"/>
    <mergeCell ref="C435:D435"/>
    <mergeCell ref="C436:D436"/>
    <mergeCell ref="C437:D437"/>
    <mergeCell ref="C438:D438"/>
    <mergeCell ref="C439:D439"/>
    <mergeCell ref="C428:D428"/>
    <mergeCell ref="C429:D429"/>
    <mergeCell ref="C430:D430"/>
    <mergeCell ref="C431:D431"/>
    <mergeCell ref="C432:D432"/>
    <mergeCell ref="C433:D433"/>
    <mergeCell ref="C422:D422"/>
    <mergeCell ref="C423:D423"/>
    <mergeCell ref="C424:D424"/>
    <mergeCell ref="C425:D425"/>
    <mergeCell ref="C426:D426"/>
    <mergeCell ref="C427:D427"/>
    <mergeCell ref="C416:D416"/>
    <mergeCell ref="C406:D406"/>
    <mergeCell ref="C407:D407"/>
    <mergeCell ref="C405:D405"/>
    <mergeCell ref="C417:D417"/>
    <mergeCell ref="C418:D418"/>
    <mergeCell ref="C419:D419"/>
    <mergeCell ref="C420:D420"/>
    <mergeCell ref="C421:D421"/>
    <mergeCell ref="C410:D410"/>
    <mergeCell ref="C411:D411"/>
    <mergeCell ref="C412:D412"/>
    <mergeCell ref="C413:D413"/>
    <mergeCell ref="C414:D414"/>
    <mergeCell ref="C415:D415"/>
    <mergeCell ref="C408:D408"/>
    <mergeCell ref="C409:D409"/>
    <mergeCell ref="C402:D402"/>
    <mergeCell ref="C403:D403"/>
    <mergeCell ref="C273:D273"/>
    <mergeCell ref="C274:D274"/>
    <mergeCell ref="C281:D281"/>
    <mergeCell ref="C278:D278"/>
    <mergeCell ref="C279:D279"/>
    <mergeCell ref="C280:D280"/>
    <mergeCell ref="C293:D293"/>
    <mergeCell ref="C294:D294"/>
    <mergeCell ref="C295:D295"/>
    <mergeCell ref="C296:D296"/>
    <mergeCell ref="C297:D297"/>
    <mergeCell ref="C298:D298"/>
    <mergeCell ref="C287:D287"/>
    <mergeCell ref="C288:D288"/>
    <mergeCell ref="C289:D289"/>
    <mergeCell ref="C290:D290"/>
    <mergeCell ref="C275:D275"/>
    <mergeCell ref="C276:D276"/>
    <mergeCell ref="C291:D291"/>
    <mergeCell ref="C292:D292"/>
    <mergeCell ref="C305:D305"/>
    <mergeCell ref="C306:D306"/>
    <mergeCell ref="C268:D268"/>
    <mergeCell ref="C223:D223"/>
    <mergeCell ref="C224:D224"/>
    <mergeCell ref="C225:D225"/>
    <mergeCell ref="C398:D398"/>
    <mergeCell ref="C399:D399"/>
    <mergeCell ref="C400:D400"/>
    <mergeCell ref="C401:D401"/>
    <mergeCell ref="C307:D307"/>
    <mergeCell ref="C308:D308"/>
    <mergeCell ref="C309:D309"/>
    <mergeCell ref="C310:D310"/>
    <mergeCell ref="C299:D299"/>
    <mergeCell ref="C300:D300"/>
    <mergeCell ref="C301:D301"/>
    <mergeCell ref="C302:D302"/>
    <mergeCell ref="C303:D303"/>
    <mergeCell ref="C304:D304"/>
    <mergeCell ref="C317:D317"/>
    <mergeCell ref="C318:D318"/>
    <mergeCell ref="C319:D319"/>
    <mergeCell ref="C320:D320"/>
    <mergeCell ref="C321:D321"/>
    <mergeCell ref="C322:D322"/>
    <mergeCell ref="C217:D217"/>
    <mergeCell ref="C218:D218"/>
    <mergeCell ref="C219:D219"/>
    <mergeCell ref="C220:D220"/>
    <mergeCell ref="C263:D263"/>
    <mergeCell ref="C264:D264"/>
    <mergeCell ref="C265:D265"/>
    <mergeCell ref="C266:D266"/>
    <mergeCell ref="C267:D267"/>
    <mergeCell ref="C404:D404"/>
    <mergeCell ref="C258:D258"/>
    <mergeCell ref="C259:D259"/>
    <mergeCell ref="C260:D260"/>
    <mergeCell ref="C261:D261"/>
    <mergeCell ref="C262:D262"/>
    <mergeCell ref="C251:D251"/>
    <mergeCell ref="C252:D252"/>
    <mergeCell ref="C253:D253"/>
    <mergeCell ref="C254:D254"/>
    <mergeCell ref="C255:D255"/>
    <mergeCell ref="C256:D256"/>
    <mergeCell ref="C269:D269"/>
    <mergeCell ref="C270:D270"/>
    <mergeCell ref="C271:D271"/>
    <mergeCell ref="C272:D272"/>
    <mergeCell ref="C282:D282"/>
    <mergeCell ref="C283:D283"/>
    <mergeCell ref="C284:D284"/>
    <mergeCell ref="C285:D285"/>
    <mergeCell ref="C286:D286"/>
    <mergeCell ref="C394:D394"/>
    <mergeCell ref="C395:D395"/>
    <mergeCell ref="C396:D396"/>
    <mergeCell ref="C167:D167"/>
    <mergeCell ref="C168:D168"/>
    <mergeCell ref="C169:D169"/>
    <mergeCell ref="C170:D170"/>
    <mergeCell ref="C171:D171"/>
    <mergeCell ref="C172:D172"/>
    <mergeCell ref="C165:D165"/>
    <mergeCell ref="C257:D257"/>
    <mergeCell ref="C190:D190"/>
    <mergeCell ref="C179:D179"/>
    <mergeCell ref="C180:D180"/>
    <mergeCell ref="C181:D181"/>
    <mergeCell ref="C182:D182"/>
    <mergeCell ref="C233:D233"/>
    <mergeCell ref="C234:D234"/>
    <mergeCell ref="C235:D235"/>
    <mergeCell ref="C239:D239"/>
    <mergeCell ref="C240:D240"/>
    <mergeCell ref="C241:D241"/>
    <mergeCell ref="C242:D242"/>
    <mergeCell ref="C243:D243"/>
    <mergeCell ref="C244:D244"/>
    <mergeCell ref="C221:D221"/>
    <mergeCell ref="C216:D216"/>
    <mergeCell ref="C397:D397"/>
    <mergeCell ref="C207:D207"/>
    <mergeCell ref="C208:D208"/>
    <mergeCell ref="C209:D209"/>
    <mergeCell ref="C210:D210"/>
    <mergeCell ref="C236:D236"/>
    <mergeCell ref="C237:D237"/>
    <mergeCell ref="C238:D238"/>
    <mergeCell ref="C227:D227"/>
    <mergeCell ref="C228:D228"/>
    <mergeCell ref="C229:D229"/>
    <mergeCell ref="C230:D230"/>
    <mergeCell ref="C231:D231"/>
    <mergeCell ref="C232:D232"/>
    <mergeCell ref="C245:D245"/>
    <mergeCell ref="C246:D246"/>
    <mergeCell ref="C247:D247"/>
    <mergeCell ref="C248:D248"/>
    <mergeCell ref="C249:D249"/>
    <mergeCell ref="C250:D250"/>
    <mergeCell ref="C222:D222"/>
    <mergeCell ref="C277:D277"/>
    <mergeCell ref="C226:D226"/>
    <mergeCell ref="C215:D215"/>
    <mergeCell ref="C71:D71"/>
    <mergeCell ref="C72:D72"/>
    <mergeCell ref="C88:D88"/>
    <mergeCell ref="C101:D101"/>
    <mergeCell ref="C102:D102"/>
    <mergeCell ref="C103:D103"/>
    <mergeCell ref="C120:D120"/>
    <mergeCell ref="C393:D393"/>
    <mergeCell ref="C185:D185"/>
    <mergeCell ref="C186:D186"/>
    <mergeCell ref="C187:D187"/>
    <mergeCell ref="C188:D188"/>
    <mergeCell ref="C189:D189"/>
    <mergeCell ref="C152:D152"/>
    <mergeCell ref="C153:D153"/>
    <mergeCell ref="C154:D154"/>
    <mergeCell ref="C191:D191"/>
    <mergeCell ref="C192:D192"/>
    <mergeCell ref="C193:D193"/>
    <mergeCell ref="C194:D194"/>
    <mergeCell ref="C195:D195"/>
    <mergeCell ref="C196:D196"/>
    <mergeCell ref="C177:D177"/>
    <mergeCell ref="C178:D178"/>
    <mergeCell ref="C163:D163"/>
    <mergeCell ref="C147:D147"/>
    <mergeCell ref="C148:D148"/>
    <mergeCell ref="C149:D149"/>
    <mergeCell ref="C140:D140"/>
    <mergeCell ref="C104:D104"/>
    <mergeCell ref="C105:D105"/>
    <mergeCell ref="C106:D106"/>
    <mergeCell ref="C116:D116"/>
    <mergeCell ref="C117:D117"/>
    <mergeCell ref="C118:D118"/>
    <mergeCell ref="C135:D135"/>
    <mergeCell ref="C136:D136"/>
    <mergeCell ref="C108:D108"/>
    <mergeCell ref="C139:D139"/>
    <mergeCell ref="C128:D128"/>
    <mergeCell ref="C129:D129"/>
    <mergeCell ref="C130:D130"/>
    <mergeCell ref="C150:D150"/>
    <mergeCell ref="C151:D151"/>
    <mergeCell ref="C650:D650"/>
    <mergeCell ref="C109:D109"/>
    <mergeCell ref="C110:D110"/>
    <mergeCell ref="C111:D111"/>
    <mergeCell ref="C112:D112"/>
    <mergeCell ref="C113:D113"/>
    <mergeCell ref="C114:D114"/>
    <mergeCell ref="C115:D115"/>
    <mergeCell ref="C197:D197"/>
    <mergeCell ref="C198:D198"/>
    <mergeCell ref="C200:D200"/>
    <mergeCell ref="C390:D390"/>
    <mergeCell ref="C391:D391"/>
    <mergeCell ref="C392:D392"/>
    <mergeCell ref="C211:D211"/>
    <mergeCell ref="C212:D212"/>
    <mergeCell ref="C213:D213"/>
    <mergeCell ref="C214:D214"/>
    <mergeCell ref="C183:D183"/>
    <mergeCell ref="C184:D184"/>
    <mergeCell ref="C173:D173"/>
    <mergeCell ref="C174:D174"/>
    <mergeCell ref="C175:D175"/>
    <mergeCell ref="C176:D176"/>
    <mergeCell ref="C166:D166"/>
    <mergeCell ref="C48:D48"/>
    <mergeCell ref="C49:D49"/>
    <mergeCell ref="C50:D50"/>
    <mergeCell ref="C51:D51"/>
    <mergeCell ref="C52:D52"/>
    <mergeCell ref="C53:D53"/>
    <mergeCell ref="C60:D60"/>
    <mergeCell ref="C61:D61"/>
    <mergeCell ref="C62:D62"/>
    <mergeCell ref="C54:D54"/>
    <mergeCell ref="C55:D55"/>
    <mergeCell ref="C56:D56"/>
    <mergeCell ref="C57:D57"/>
    <mergeCell ref="C58:D58"/>
    <mergeCell ref="C59:D59"/>
    <mergeCell ref="C141:D141"/>
    <mergeCell ref="C142:D142"/>
    <mergeCell ref="C155:D155"/>
    <mergeCell ref="C83:D83"/>
    <mergeCell ref="C84:D84"/>
    <mergeCell ref="C85:D85"/>
    <mergeCell ref="C156:D156"/>
    <mergeCell ref="C160:D160"/>
    <mergeCell ref="C15:D15"/>
    <mergeCell ref="C16:D16"/>
    <mergeCell ref="C63:D63"/>
    <mergeCell ref="C64:D64"/>
    <mergeCell ref="C146:D146"/>
    <mergeCell ref="C86:D86"/>
    <mergeCell ref="C87:D87"/>
    <mergeCell ref="C119:D119"/>
    <mergeCell ref="C77:D77"/>
    <mergeCell ref="C78:D78"/>
    <mergeCell ref="C79:D79"/>
    <mergeCell ref="C80:D80"/>
    <mergeCell ref="C81:D81"/>
    <mergeCell ref="C82:D82"/>
    <mergeCell ref="C107:D107"/>
    <mergeCell ref="C138:D138"/>
    <mergeCell ref="C121:D121"/>
    <mergeCell ref="C131:D131"/>
    <mergeCell ref="C132:D132"/>
    <mergeCell ref="C133:D133"/>
    <mergeCell ref="C95:D95"/>
    <mergeCell ref="C96:D96"/>
    <mergeCell ref="C97:D97"/>
    <mergeCell ref="C98:D98"/>
    <mergeCell ref="C161:D161"/>
    <mergeCell ref="C162:D162"/>
    <mergeCell ref="C157:D157"/>
    <mergeCell ref="C22:D22"/>
    <mergeCell ref="C23:D23"/>
    <mergeCell ref="C24:D24"/>
    <mergeCell ref="C25:D25"/>
    <mergeCell ref="C99:D99"/>
    <mergeCell ref="C100:D100"/>
    <mergeCell ref="C66:D66"/>
    <mergeCell ref="C67:D67"/>
    <mergeCell ref="C68:D68"/>
    <mergeCell ref="C69:D69"/>
    <mergeCell ref="C70:D70"/>
    <mergeCell ref="C73:D73"/>
    <mergeCell ref="C74:D74"/>
    <mergeCell ref="C75:D75"/>
    <mergeCell ref="C76:D76"/>
    <mergeCell ref="C89:D89"/>
    <mergeCell ref="C31:D31"/>
    <mergeCell ref="C36:D36"/>
    <mergeCell ref="C37:D37"/>
    <mergeCell ref="C38:D38"/>
    <mergeCell ref="C90:D90"/>
    <mergeCell ref="C158:D158"/>
    <mergeCell ref="C159:D159"/>
    <mergeCell ref="C42:D42"/>
    <mergeCell ref="C43:D43"/>
    <mergeCell ref="C44:D44"/>
    <mergeCell ref="C45:D45"/>
    <mergeCell ref="C46:D46"/>
    <mergeCell ref="C47:D47"/>
    <mergeCell ref="C143:D143"/>
    <mergeCell ref="C144:D144"/>
    <mergeCell ref="C145:D145"/>
    <mergeCell ref="C134:D134"/>
    <mergeCell ref="C122:D122"/>
    <mergeCell ref="C123:D123"/>
    <mergeCell ref="C124:D124"/>
    <mergeCell ref="C125:D125"/>
    <mergeCell ref="C126:D126"/>
    <mergeCell ref="C127:D127"/>
    <mergeCell ref="C137:D137"/>
    <mergeCell ref="C65:D65"/>
    <mergeCell ref="C91:D91"/>
    <mergeCell ref="C92:D92"/>
    <mergeCell ref="C93:D93"/>
    <mergeCell ref="C94:D94"/>
    <mergeCell ref="B14:C14"/>
    <mergeCell ref="H5:K5"/>
    <mergeCell ref="E6:F6"/>
    <mergeCell ref="B8:K8"/>
    <mergeCell ref="C20:D20"/>
    <mergeCell ref="C21:D21"/>
    <mergeCell ref="C199:D199"/>
    <mergeCell ref="C17:D17"/>
    <mergeCell ref="C18:D18"/>
    <mergeCell ref="C19:D19"/>
    <mergeCell ref="C39:D39"/>
    <mergeCell ref="C40:D40"/>
    <mergeCell ref="C41:D41"/>
    <mergeCell ref="C32:D32"/>
    <mergeCell ref="C33:D33"/>
    <mergeCell ref="C34:D34"/>
    <mergeCell ref="C35:D35"/>
    <mergeCell ref="C26:D26"/>
    <mergeCell ref="C27:D27"/>
    <mergeCell ref="C28:D28"/>
    <mergeCell ref="C29:D29"/>
    <mergeCell ref="C30:D30"/>
    <mergeCell ref="C5:F5"/>
    <mergeCell ref="C164:D16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2115"/>
  <sheetViews>
    <sheetView showGridLines="0" topLeftCell="D1" workbookViewId="0">
      <selection activeCell="K3" sqref="K3"/>
    </sheetView>
  </sheetViews>
  <sheetFormatPr baseColWidth="10" defaultColWidth="0" defaultRowHeight="0" customHeight="1" zeroHeight="1" x14ac:dyDescent="0.2"/>
  <cols>
    <col min="1" max="1" width="2.7109375" style="7" customWidth="1"/>
    <col min="2" max="2" width="45.28515625" style="1" customWidth="1"/>
    <col min="3" max="4" width="21.42578125" style="1" customWidth="1"/>
    <col min="5" max="5" width="31.5703125" style="1" customWidth="1"/>
    <col min="6" max="6" width="21.7109375" style="1" customWidth="1"/>
    <col min="7" max="7" width="21.7109375" style="7" customWidth="1"/>
    <col min="8" max="8" width="19.7109375" style="7" customWidth="1"/>
    <col min="9" max="9" width="18.85546875" style="7" customWidth="1"/>
    <col min="10" max="10" width="18.140625" style="7" customWidth="1"/>
    <col min="11" max="11" width="14" style="7" customWidth="1"/>
    <col min="12" max="12" width="11.42578125" style="7" customWidth="1"/>
    <col min="13" max="16384" width="11.42578125" style="7" hidden="1"/>
  </cols>
  <sheetData>
    <row r="1" spans="2:21" s="207" customFormat="1" ht="27.75" customHeight="1" x14ac:dyDescent="0.25">
      <c r="B1" s="249" t="s">
        <v>422</v>
      </c>
      <c r="C1" s="249"/>
      <c r="D1" s="249"/>
      <c r="E1" s="249"/>
      <c r="F1" s="249"/>
      <c r="G1" s="249"/>
      <c r="H1" s="249"/>
      <c r="I1" s="249"/>
      <c r="J1" s="241" t="s">
        <v>543</v>
      </c>
      <c r="K1" s="239" t="s">
        <v>549</v>
      </c>
      <c r="L1" s="2"/>
    </row>
    <row r="2" spans="2:21" s="207" customFormat="1" ht="27.75" customHeight="1" x14ac:dyDescent="0.25">
      <c r="B2" s="249"/>
      <c r="C2" s="249"/>
      <c r="D2" s="249"/>
      <c r="E2" s="249"/>
      <c r="F2" s="249"/>
      <c r="G2" s="249"/>
      <c r="H2" s="249"/>
      <c r="I2" s="249"/>
      <c r="J2" s="241" t="s">
        <v>544</v>
      </c>
      <c r="K2" s="239">
        <v>1</v>
      </c>
      <c r="L2" s="2"/>
    </row>
    <row r="3" spans="2:21" s="207" customFormat="1" ht="27.75" customHeight="1" x14ac:dyDescent="0.25">
      <c r="B3" s="249"/>
      <c r="C3" s="249"/>
      <c r="D3" s="249"/>
      <c r="E3" s="249"/>
      <c r="F3" s="249"/>
      <c r="G3" s="249"/>
      <c r="H3" s="249"/>
      <c r="I3" s="249"/>
      <c r="J3" s="241" t="s">
        <v>552</v>
      </c>
      <c r="K3" s="240">
        <v>44573</v>
      </c>
      <c r="L3" s="2"/>
    </row>
    <row r="4" spans="2:21" ht="15" thickBot="1" x14ac:dyDescent="0.25">
      <c r="B4" s="7"/>
      <c r="C4" s="7"/>
      <c r="D4" s="7"/>
      <c r="E4" s="7"/>
      <c r="F4" s="7"/>
    </row>
    <row r="5" spans="2:21" s="43" customFormat="1" ht="24" customHeight="1" thickBot="1" x14ac:dyDescent="0.3">
      <c r="B5" s="39" t="s">
        <v>389</v>
      </c>
      <c r="C5" s="256" t="s">
        <v>77</v>
      </c>
      <c r="D5" s="256"/>
      <c r="E5" s="256"/>
      <c r="F5" s="257"/>
      <c r="G5" s="73" t="s">
        <v>390</v>
      </c>
      <c r="H5" s="279" t="s">
        <v>383</v>
      </c>
      <c r="I5" s="279"/>
      <c r="J5" s="279"/>
      <c r="K5" s="280"/>
      <c r="L5" s="2"/>
      <c r="M5" s="74"/>
      <c r="N5" s="40"/>
      <c r="O5" s="40"/>
      <c r="P5" s="41"/>
      <c r="Q5" s="42"/>
      <c r="R5" s="42"/>
      <c r="S5" s="40"/>
      <c r="T5" s="40"/>
      <c r="U5" s="40"/>
    </row>
    <row r="6" spans="2:21" s="45" customFormat="1" ht="24" customHeight="1" thickBot="1" x14ac:dyDescent="0.3">
      <c r="B6" s="61" t="s">
        <v>391</v>
      </c>
      <c r="C6" s="75" t="s">
        <v>6</v>
      </c>
      <c r="D6" s="63" t="s">
        <v>392</v>
      </c>
      <c r="E6" s="288" t="s">
        <v>6</v>
      </c>
      <c r="F6" s="288"/>
      <c r="G6" s="76" t="s">
        <v>381</v>
      </c>
      <c r="H6" s="59" t="s">
        <v>393</v>
      </c>
      <c r="I6" s="58" t="s">
        <v>384</v>
      </c>
      <c r="J6" s="77"/>
      <c r="K6" s="60" t="s">
        <v>442</v>
      </c>
      <c r="L6" s="2"/>
      <c r="M6" s="78" t="s">
        <v>386</v>
      </c>
      <c r="N6" s="51"/>
      <c r="O6" s="41"/>
      <c r="P6" s="41"/>
      <c r="Q6" s="40"/>
      <c r="R6" s="40"/>
      <c r="S6" s="40"/>
    </row>
    <row r="7" spans="2:21" s="45" customFormat="1" ht="14.25" customHeight="1" thickBot="1" x14ac:dyDescent="0.3">
      <c r="B7" s="79"/>
      <c r="C7" s="80"/>
      <c r="D7" s="80"/>
      <c r="E7" s="80"/>
      <c r="F7" s="81"/>
      <c r="G7" s="80"/>
      <c r="H7" s="80"/>
      <c r="I7" s="82"/>
      <c r="J7" s="83"/>
      <c r="K7" s="84"/>
      <c r="L7" s="2"/>
      <c r="M7" s="85"/>
      <c r="N7" s="51"/>
      <c r="O7" s="41"/>
      <c r="P7" s="41"/>
      <c r="Q7" s="40"/>
      <c r="R7" s="40"/>
      <c r="S7" s="40"/>
    </row>
    <row r="8" spans="2:21" ht="22.5" customHeight="1" thickBot="1" x14ac:dyDescent="0.25">
      <c r="B8" s="282" t="s">
        <v>394</v>
      </c>
      <c r="C8" s="283"/>
      <c r="D8" s="283"/>
      <c r="E8" s="283"/>
      <c r="F8" s="283"/>
      <c r="G8" s="283"/>
      <c r="H8" s="283"/>
      <c r="I8" s="283"/>
      <c r="J8" s="283"/>
      <c r="K8" s="284"/>
      <c r="L8" s="2"/>
    </row>
    <row r="9" spans="2:21" ht="20.25" customHeight="1" x14ac:dyDescent="0.2">
      <c r="B9" s="289" t="s">
        <v>445</v>
      </c>
      <c r="C9" s="290"/>
      <c r="D9" s="290"/>
      <c r="E9" s="290"/>
      <c r="F9" s="290"/>
      <c r="G9" s="290"/>
      <c r="H9" s="290"/>
      <c r="I9" s="290"/>
      <c r="J9" s="290"/>
      <c r="K9" s="291"/>
    </row>
    <row r="10" spans="2:21" ht="15.75" customHeight="1" x14ac:dyDescent="0.2">
      <c r="B10" s="292"/>
      <c r="C10" s="293"/>
      <c r="D10" s="293"/>
      <c r="E10" s="293"/>
      <c r="F10" s="293"/>
      <c r="G10" s="293"/>
      <c r="H10" s="293"/>
      <c r="I10" s="293"/>
      <c r="J10" s="293"/>
      <c r="K10" s="294"/>
    </row>
    <row r="11" spans="2:21" ht="19.5" customHeight="1" x14ac:dyDescent="0.2">
      <c r="B11" s="86" t="s">
        <v>406</v>
      </c>
      <c r="C11" s="7"/>
      <c r="D11" s="7"/>
      <c r="E11" s="7"/>
      <c r="F11" s="7"/>
      <c r="K11" s="23"/>
    </row>
    <row r="12" spans="2:21" s="5" customFormat="1" ht="24.75" customHeight="1" x14ac:dyDescent="0.25">
      <c r="B12" s="292" t="s">
        <v>24</v>
      </c>
      <c r="C12" s="293"/>
      <c r="D12" s="293"/>
      <c r="E12" s="293"/>
      <c r="F12" s="293"/>
      <c r="G12" s="293"/>
      <c r="H12" s="293"/>
      <c r="I12" s="293"/>
      <c r="J12" s="293"/>
      <c r="K12" s="294"/>
    </row>
    <row r="13" spans="2:21" ht="24.75" customHeight="1" x14ac:dyDescent="0.2">
      <c r="B13" s="292" t="s">
        <v>80</v>
      </c>
      <c r="C13" s="293"/>
      <c r="D13" s="293"/>
      <c r="E13" s="293"/>
      <c r="F13" s="293"/>
      <c r="G13" s="293"/>
      <c r="H13" s="293"/>
      <c r="I13" s="293"/>
      <c r="J13" s="119"/>
      <c r="K13" s="120"/>
    </row>
    <row r="14" spans="2:21" ht="24.75" customHeight="1" x14ac:dyDescent="0.2">
      <c r="B14" s="292" t="s">
        <v>520</v>
      </c>
      <c r="C14" s="293"/>
      <c r="D14" s="293"/>
      <c r="E14" s="293"/>
      <c r="F14" s="293"/>
      <c r="G14" s="293"/>
      <c r="H14" s="293"/>
      <c r="I14" s="293"/>
      <c r="J14" s="119"/>
      <c r="K14" s="120"/>
    </row>
    <row r="15" spans="2:21" ht="24.75" customHeight="1" x14ac:dyDescent="0.2">
      <c r="B15" s="292" t="s">
        <v>25</v>
      </c>
      <c r="C15" s="293"/>
      <c r="D15" s="293"/>
      <c r="E15" s="293"/>
      <c r="F15" s="293"/>
      <c r="G15" s="293"/>
      <c r="H15" s="293"/>
      <c r="I15" s="293"/>
      <c r="J15" s="119"/>
      <c r="K15" s="120"/>
    </row>
    <row r="16" spans="2:21" s="5" customFormat="1" ht="24.75" customHeight="1" x14ac:dyDescent="0.25">
      <c r="B16" s="292" t="s">
        <v>521</v>
      </c>
      <c r="C16" s="293"/>
      <c r="D16" s="293"/>
      <c r="E16" s="293"/>
      <c r="F16" s="293"/>
      <c r="G16" s="293"/>
      <c r="H16" s="293"/>
      <c r="I16" s="293"/>
      <c r="J16" s="6"/>
      <c r="K16" s="94"/>
    </row>
    <row r="17" spans="2:12" s="5" customFormat="1" ht="24.75" customHeight="1" x14ac:dyDescent="0.25">
      <c r="B17" s="292" t="s">
        <v>26</v>
      </c>
      <c r="C17" s="293"/>
      <c r="D17" s="293"/>
      <c r="E17" s="293"/>
      <c r="F17" s="293"/>
      <c r="G17" s="293"/>
      <c r="H17" s="293"/>
      <c r="I17" s="293"/>
      <c r="J17" s="6"/>
      <c r="K17" s="94"/>
    </row>
    <row r="18" spans="2:12" s="5" customFormat="1" ht="24.75" customHeight="1" thickBot="1" x14ac:dyDescent="0.3">
      <c r="B18" s="53"/>
      <c r="C18" s="4"/>
      <c r="D18" s="4"/>
      <c r="E18" s="4"/>
      <c r="F18" s="4"/>
      <c r="G18" s="4"/>
      <c r="H18" s="4"/>
      <c r="I18" s="4"/>
      <c r="J18" s="4"/>
      <c r="K18" s="72"/>
    </row>
    <row r="19" spans="2:12" ht="22.5" customHeight="1" x14ac:dyDescent="0.2">
      <c r="B19" s="282" t="s">
        <v>415</v>
      </c>
      <c r="C19" s="283"/>
      <c r="D19" s="283"/>
      <c r="E19" s="283"/>
      <c r="F19" s="283"/>
      <c r="G19" s="283"/>
      <c r="H19" s="283"/>
      <c r="I19" s="283"/>
      <c r="J19" s="283"/>
      <c r="K19" s="284"/>
      <c r="L19" s="2"/>
    </row>
    <row r="20" spans="2:12" ht="5.25" customHeight="1" x14ac:dyDescent="0.2">
      <c r="B20" s="298"/>
      <c r="C20" s="299"/>
      <c r="D20" s="299"/>
      <c r="E20" s="299"/>
      <c r="F20" s="299"/>
      <c r="G20" s="299"/>
      <c r="H20" s="299"/>
      <c r="I20" s="299"/>
      <c r="J20" s="299"/>
      <c r="K20" s="300"/>
      <c r="L20" s="5"/>
    </row>
    <row r="21" spans="2:12" ht="15" customHeight="1" x14ac:dyDescent="0.2">
      <c r="B21" s="295" t="s">
        <v>416</v>
      </c>
      <c r="C21" s="296"/>
      <c r="D21" s="296"/>
      <c r="E21" s="296"/>
      <c r="F21" s="296"/>
      <c r="G21" s="296"/>
      <c r="H21" s="296"/>
      <c r="I21" s="296"/>
      <c r="J21" s="296"/>
      <c r="K21" s="297"/>
      <c r="L21" s="5"/>
    </row>
    <row r="22" spans="2:12" ht="14.25" customHeight="1" x14ac:dyDescent="0.2">
      <c r="B22" s="295"/>
      <c r="C22" s="296"/>
      <c r="D22" s="296"/>
      <c r="E22" s="296"/>
      <c r="F22" s="296"/>
      <c r="G22" s="296"/>
      <c r="H22" s="296"/>
      <c r="I22" s="296"/>
      <c r="J22" s="296"/>
      <c r="K22" s="297"/>
      <c r="L22" s="5"/>
    </row>
    <row r="23" spans="2:12" ht="14.25" customHeight="1" thickBot="1" x14ac:dyDescent="0.25">
      <c r="B23" s="295"/>
      <c r="C23" s="296"/>
      <c r="D23" s="296"/>
      <c r="E23" s="296"/>
      <c r="F23" s="296"/>
      <c r="G23" s="296"/>
      <c r="H23" s="296"/>
      <c r="I23" s="296"/>
      <c r="J23" s="296"/>
      <c r="K23" s="297"/>
    </row>
    <row r="24" spans="2:12" ht="18" customHeight="1" thickBot="1" x14ac:dyDescent="0.25">
      <c r="B24" s="22"/>
      <c r="C24" s="232" t="s">
        <v>399</v>
      </c>
      <c r="D24" s="233" t="s">
        <v>522</v>
      </c>
      <c r="E24" s="233" t="s">
        <v>417</v>
      </c>
      <c r="F24" s="234" t="s">
        <v>401</v>
      </c>
      <c r="K24" s="23"/>
    </row>
    <row r="25" spans="2:12" ht="14.25" x14ac:dyDescent="0.2">
      <c r="B25" s="22"/>
      <c r="C25" s="122" t="s">
        <v>27</v>
      </c>
      <c r="D25" s="121">
        <v>635</v>
      </c>
      <c r="E25" s="124">
        <v>1248421846.398905</v>
      </c>
      <c r="F25" s="123"/>
      <c r="K25" s="23"/>
    </row>
    <row r="26" spans="2:12" ht="14.25" x14ac:dyDescent="0.2">
      <c r="B26" s="22"/>
      <c r="C26" s="102" t="s">
        <v>28</v>
      </c>
      <c r="D26" s="108">
        <v>25</v>
      </c>
      <c r="E26" s="125">
        <v>111374766</v>
      </c>
      <c r="F26" s="127">
        <f>E26/E25</f>
        <v>8.9212445553770531E-2</v>
      </c>
      <c r="K26" s="23"/>
    </row>
    <row r="27" spans="2:12" ht="15" thickBot="1" x14ac:dyDescent="0.25">
      <c r="B27" s="22"/>
      <c r="C27" s="103" t="s">
        <v>29</v>
      </c>
      <c r="D27" s="104">
        <v>25</v>
      </c>
      <c r="E27" s="126">
        <v>37629796</v>
      </c>
      <c r="F27" s="128">
        <f>E27/E25</f>
        <v>3.0141891627853048E-2</v>
      </c>
      <c r="K27" s="23"/>
    </row>
    <row r="28" spans="2:12" ht="15.75" thickBot="1" x14ac:dyDescent="0.25">
      <c r="B28" s="22"/>
      <c r="C28" s="7"/>
      <c r="D28" s="7"/>
      <c r="E28" s="130"/>
      <c r="F28" s="129">
        <f>SUM(F26:F27)</f>
        <v>0.11935433718162358</v>
      </c>
      <c r="K28" s="23"/>
    </row>
    <row r="29" spans="2:12" ht="31.5" customHeight="1" x14ac:dyDescent="0.2">
      <c r="B29" s="292" t="s">
        <v>418</v>
      </c>
      <c r="C29" s="293"/>
      <c r="D29" s="293"/>
      <c r="E29" s="293"/>
      <c r="F29" s="293"/>
      <c r="G29" s="293"/>
      <c r="H29" s="293"/>
      <c r="I29" s="293"/>
      <c r="J29" s="293"/>
      <c r="K29" s="294"/>
    </row>
    <row r="30" spans="2:12" ht="21" customHeight="1" thickBot="1" x14ac:dyDescent="0.25">
      <c r="B30" s="292"/>
      <c r="C30" s="293"/>
      <c r="D30" s="293"/>
      <c r="E30" s="293"/>
      <c r="F30" s="293"/>
      <c r="G30" s="293"/>
      <c r="H30" s="293"/>
      <c r="I30" s="293"/>
      <c r="J30" s="293"/>
      <c r="K30" s="294"/>
    </row>
    <row r="31" spans="2:12" ht="38.25" customHeight="1" thickBot="1" x14ac:dyDescent="0.25">
      <c r="B31" s="232" t="s">
        <v>399</v>
      </c>
      <c r="C31" s="233" t="s">
        <v>410</v>
      </c>
      <c r="D31" s="235" t="s">
        <v>419</v>
      </c>
      <c r="E31" s="222" t="s">
        <v>420</v>
      </c>
      <c r="F31" s="236" t="s">
        <v>421</v>
      </c>
      <c r="K31" s="23"/>
    </row>
    <row r="32" spans="2:12" ht="16.5" customHeight="1" x14ac:dyDescent="0.2">
      <c r="B32" s="131" t="s">
        <v>88</v>
      </c>
      <c r="C32" s="108">
        <v>20003</v>
      </c>
      <c r="D32" s="108">
        <v>1</v>
      </c>
      <c r="E32" s="108">
        <v>1</v>
      </c>
      <c r="F32" s="90">
        <f>+D32-E32</f>
        <v>0</v>
      </c>
      <c r="K32" s="23"/>
    </row>
    <row r="33" spans="2:11" ht="16.5" customHeight="1" x14ac:dyDescent="0.2">
      <c r="B33" s="131" t="s">
        <v>110</v>
      </c>
      <c r="C33" s="108">
        <v>20025</v>
      </c>
      <c r="D33" s="108">
        <v>2</v>
      </c>
      <c r="E33" s="108">
        <v>2</v>
      </c>
      <c r="F33" s="90">
        <f>+D33-E33</f>
        <v>0</v>
      </c>
      <c r="K33" s="23"/>
    </row>
    <row r="34" spans="2:11" ht="16.5" customHeight="1" x14ac:dyDescent="0.2">
      <c r="B34" s="131" t="s">
        <v>462</v>
      </c>
      <c r="C34" s="108">
        <v>20047</v>
      </c>
      <c r="D34" s="108">
        <v>1</v>
      </c>
      <c r="E34" s="108">
        <v>1</v>
      </c>
      <c r="F34" s="90">
        <f t="shared" ref="F34:F80" si="0">+D34-E34</f>
        <v>0</v>
      </c>
      <c r="K34" s="23"/>
    </row>
    <row r="35" spans="2:11" ht="16.5" customHeight="1" x14ac:dyDescent="0.2">
      <c r="B35" s="131" t="s">
        <v>154</v>
      </c>
      <c r="C35" s="108">
        <v>20069</v>
      </c>
      <c r="D35" s="108">
        <v>6</v>
      </c>
      <c r="E35" s="108">
        <v>6</v>
      </c>
      <c r="F35" s="90">
        <f t="shared" si="0"/>
        <v>0</v>
      </c>
      <c r="K35" s="23"/>
    </row>
    <row r="36" spans="2:11" ht="16.5" customHeight="1" x14ac:dyDescent="0.2">
      <c r="B36" s="131" t="s">
        <v>176</v>
      </c>
      <c r="C36" s="108">
        <v>20091</v>
      </c>
      <c r="D36" s="108">
        <v>12</v>
      </c>
      <c r="E36" s="108">
        <v>12</v>
      </c>
      <c r="F36" s="90">
        <f t="shared" si="0"/>
        <v>0</v>
      </c>
      <c r="K36" s="23"/>
    </row>
    <row r="37" spans="2:11" ht="16.5" customHeight="1" x14ac:dyDescent="0.2">
      <c r="B37" s="131" t="s">
        <v>492</v>
      </c>
      <c r="C37" s="108">
        <v>20113</v>
      </c>
      <c r="D37" s="108">
        <v>2</v>
      </c>
      <c r="E37" s="108">
        <v>2</v>
      </c>
      <c r="F37" s="90">
        <f t="shared" si="0"/>
        <v>0</v>
      </c>
      <c r="K37" s="23"/>
    </row>
    <row r="38" spans="2:11" ht="16.5" customHeight="1" x14ac:dyDescent="0.2">
      <c r="B38" s="131" t="s">
        <v>514</v>
      </c>
      <c r="C38" s="108">
        <v>20135</v>
      </c>
      <c r="D38" s="108">
        <v>1</v>
      </c>
      <c r="E38" s="108">
        <v>1</v>
      </c>
      <c r="F38" s="90">
        <f t="shared" si="0"/>
        <v>0</v>
      </c>
      <c r="K38" s="23"/>
    </row>
    <row r="39" spans="2:11" ht="16.5" customHeight="1" x14ac:dyDescent="0.2">
      <c r="B39" s="131" t="s">
        <v>242</v>
      </c>
      <c r="C39" s="108">
        <v>20157</v>
      </c>
      <c r="D39" s="108">
        <v>2</v>
      </c>
      <c r="E39" s="108">
        <v>2</v>
      </c>
      <c r="F39" s="90">
        <f t="shared" si="0"/>
        <v>0</v>
      </c>
      <c r="K39" s="23"/>
    </row>
    <row r="40" spans="2:11" ht="16.5" customHeight="1" x14ac:dyDescent="0.2">
      <c r="B40" s="131" t="s">
        <v>246</v>
      </c>
      <c r="C40" s="108">
        <v>20161</v>
      </c>
      <c r="D40" s="108">
        <v>1</v>
      </c>
      <c r="E40" s="108">
        <v>1</v>
      </c>
      <c r="F40" s="90">
        <f t="shared" si="0"/>
        <v>0</v>
      </c>
      <c r="K40" s="23"/>
    </row>
    <row r="41" spans="2:11" ht="16.5" customHeight="1" x14ac:dyDescent="0.2">
      <c r="B41" s="131" t="s">
        <v>264</v>
      </c>
      <c r="C41" s="108">
        <v>20179</v>
      </c>
      <c r="D41" s="108">
        <v>20</v>
      </c>
      <c r="E41" s="108">
        <v>20</v>
      </c>
      <c r="F41" s="90">
        <f t="shared" si="0"/>
        <v>0</v>
      </c>
      <c r="K41" s="23"/>
    </row>
    <row r="42" spans="2:11" ht="16.5" customHeight="1" x14ac:dyDescent="0.2">
      <c r="B42" s="131" t="s">
        <v>267</v>
      </c>
      <c r="C42" s="108">
        <v>20182</v>
      </c>
      <c r="D42" s="108">
        <v>1</v>
      </c>
      <c r="E42" s="108">
        <v>1</v>
      </c>
      <c r="F42" s="90">
        <f t="shared" si="0"/>
        <v>0</v>
      </c>
      <c r="K42" s="23"/>
    </row>
    <row r="43" spans="2:11" ht="16.5" customHeight="1" x14ac:dyDescent="0.2">
      <c r="B43" s="131" t="s">
        <v>286</v>
      </c>
      <c r="C43" s="108">
        <v>20201</v>
      </c>
      <c r="D43" s="108">
        <v>2</v>
      </c>
      <c r="E43" s="108">
        <v>2</v>
      </c>
      <c r="F43" s="90">
        <f t="shared" si="0"/>
        <v>0</v>
      </c>
      <c r="K43" s="23"/>
    </row>
    <row r="44" spans="2:11" ht="16.5" customHeight="1" x14ac:dyDescent="0.2">
      <c r="B44" s="131" t="s">
        <v>287</v>
      </c>
      <c r="C44" s="108">
        <v>20202</v>
      </c>
      <c r="D44" s="108">
        <v>33</v>
      </c>
      <c r="E44" s="108">
        <v>33</v>
      </c>
      <c r="F44" s="90">
        <f t="shared" si="0"/>
        <v>0</v>
      </c>
      <c r="K44" s="23"/>
    </row>
    <row r="45" spans="2:11" ht="16.5" customHeight="1" x14ac:dyDescent="0.2">
      <c r="B45" s="131" t="s">
        <v>308</v>
      </c>
      <c r="C45" s="108">
        <v>20223</v>
      </c>
      <c r="D45" s="108">
        <v>1</v>
      </c>
      <c r="E45" s="108">
        <v>1</v>
      </c>
      <c r="F45" s="90">
        <f t="shared" si="0"/>
        <v>0</v>
      </c>
      <c r="K45" s="23"/>
    </row>
    <row r="46" spans="2:11" ht="16.5" customHeight="1" x14ac:dyDescent="0.2">
      <c r="B46" s="131" t="s">
        <v>309</v>
      </c>
      <c r="C46" s="108">
        <v>20224</v>
      </c>
      <c r="D46" s="108">
        <v>1</v>
      </c>
      <c r="E46" s="108">
        <v>1</v>
      </c>
      <c r="F46" s="90">
        <f t="shared" si="0"/>
        <v>0</v>
      </c>
      <c r="K46" s="23"/>
    </row>
    <row r="47" spans="2:11" ht="16.5" customHeight="1" x14ac:dyDescent="0.2">
      <c r="B47" s="131" t="s">
        <v>285</v>
      </c>
      <c r="C47" s="108">
        <v>20245</v>
      </c>
      <c r="D47" s="108">
        <v>34</v>
      </c>
      <c r="E47" s="108">
        <v>34</v>
      </c>
      <c r="F47" s="90">
        <f t="shared" si="0"/>
        <v>0</v>
      </c>
      <c r="K47" s="23"/>
    </row>
    <row r="48" spans="2:11" ht="16.5" customHeight="1" x14ac:dyDescent="0.2">
      <c r="B48" s="131" t="s">
        <v>286</v>
      </c>
      <c r="C48" s="108">
        <v>20246</v>
      </c>
      <c r="D48" s="108">
        <v>17</v>
      </c>
      <c r="E48" s="108">
        <v>17</v>
      </c>
      <c r="F48" s="90">
        <f t="shared" si="0"/>
        <v>0</v>
      </c>
      <c r="K48" s="23"/>
    </row>
    <row r="49" spans="2:11" ht="16.5" customHeight="1" x14ac:dyDescent="0.2">
      <c r="B49" s="131" t="s">
        <v>305</v>
      </c>
      <c r="C49" s="108">
        <v>20265</v>
      </c>
      <c r="D49" s="108">
        <v>1</v>
      </c>
      <c r="E49" s="108">
        <v>1</v>
      </c>
      <c r="F49" s="90">
        <f t="shared" si="0"/>
        <v>0</v>
      </c>
      <c r="K49" s="23"/>
    </row>
    <row r="50" spans="2:11" ht="16.5" customHeight="1" x14ac:dyDescent="0.2">
      <c r="B50" s="131" t="s">
        <v>307</v>
      </c>
      <c r="C50" s="108">
        <v>20267</v>
      </c>
      <c r="D50" s="108">
        <v>53</v>
      </c>
      <c r="E50" s="108">
        <v>53</v>
      </c>
      <c r="F50" s="90">
        <f t="shared" si="0"/>
        <v>0</v>
      </c>
      <c r="K50" s="23"/>
    </row>
    <row r="51" spans="2:11" ht="16.5" customHeight="1" x14ac:dyDescent="0.2">
      <c r="B51" s="131" t="s">
        <v>328</v>
      </c>
      <c r="C51" s="108">
        <v>20289</v>
      </c>
      <c r="D51" s="108">
        <v>2</v>
      </c>
      <c r="E51" s="108">
        <v>2</v>
      </c>
      <c r="F51" s="90">
        <f t="shared" si="0"/>
        <v>0</v>
      </c>
      <c r="K51" s="23"/>
    </row>
    <row r="52" spans="2:11" ht="16.5" customHeight="1" x14ac:dyDescent="0.2">
      <c r="B52" s="131" t="s">
        <v>329</v>
      </c>
      <c r="C52" s="108">
        <v>20290</v>
      </c>
      <c r="D52" s="108">
        <v>1</v>
      </c>
      <c r="E52" s="108">
        <v>1</v>
      </c>
      <c r="F52" s="90">
        <f t="shared" si="0"/>
        <v>0</v>
      </c>
      <c r="K52" s="23"/>
    </row>
    <row r="53" spans="2:11" ht="16.5" customHeight="1" x14ac:dyDescent="0.2">
      <c r="B53" s="131" t="s">
        <v>330</v>
      </c>
      <c r="C53" s="108">
        <v>20291</v>
      </c>
      <c r="D53" s="108">
        <v>1</v>
      </c>
      <c r="E53" s="108">
        <v>1</v>
      </c>
      <c r="F53" s="90">
        <f t="shared" si="0"/>
        <v>0</v>
      </c>
      <c r="K53" s="23"/>
    </row>
    <row r="54" spans="2:11" ht="16.5" customHeight="1" x14ac:dyDescent="0.2">
      <c r="B54" s="131" t="s">
        <v>349</v>
      </c>
      <c r="C54" s="108">
        <v>20311</v>
      </c>
      <c r="D54" s="108">
        <v>5</v>
      </c>
      <c r="E54" s="108">
        <v>5</v>
      </c>
      <c r="F54" s="90">
        <f t="shared" si="0"/>
        <v>0</v>
      </c>
      <c r="K54" s="23"/>
    </row>
    <row r="55" spans="2:11" ht="16.5" customHeight="1" x14ac:dyDescent="0.2">
      <c r="B55" s="131" t="s">
        <v>359</v>
      </c>
      <c r="C55" s="108">
        <v>20321</v>
      </c>
      <c r="D55" s="108">
        <v>1</v>
      </c>
      <c r="E55" s="108">
        <v>1</v>
      </c>
      <c r="F55" s="90">
        <f t="shared" si="0"/>
        <v>0</v>
      </c>
      <c r="K55" s="23"/>
    </row>
    <row r="56" spans="2:11" ht="16.5" customHeight="1" x14ac:dyDescent="0.2">
      <c r="B56" s="131" t="s">
        <v>361</v>
      </c>
      <c r="C56" s="108">
        <v>20323</v>
      </c>
      <c r="D56" s="108">
        <v>1</v>
      </c>
      <c r="E56" s="108">
        <v>1</v>
      </c>
      <c r="F56" s="90">
        <f t="shared" si="0"/>
        <v>0</v>
      </c>
      <c r="K56" s="23"/>
    </row>
    <row r="57" spans="2:11" ht="16.5" customHeight="1" x14ac:dyDescent="0.2">
      <c r="B57" s="131" t="s">
        <v>371</v>
      </c>
      <c r="C57" s="108">
        <v>20333</v>
      </c>
      <c r="D57" s="108">
        <v>11</v>
      </c>
      <c r="E57" s="108">
        <v>11</v>
      </c>
      <c r="F57" s="90">
        <f t="shared" si="0"/>
        <v>0</v>
      </c>
      <c r="K57" s="23"/>
    </row>
    <row r="58" spans="2:11" ht="16.5" customHeight="1" x14ac:dyDescent="0.2">
      <c r="B58" s="131" t="s">
        <v>379</v>
      </c>
      <c r="C58" s="108">
        <v>20341</v>
      </c>
      <c r="D58" s="108">
        <v>270</v>
      </c>
      <c r="E58" s="108">
        <v>270</v>
      </c>
      <c r="F58" s="90">
        <f t="shared" si="0"/>
        <v>0</v>
      </c>
      <c r="K58" s="23"/>
    </row>
    <row r="59" spans="2:11" ht="16.5" customHeight="1" x14ac:dyDescent="0.2">
      <c r="B59" s="131" t="s">
        <v>278</v>
      </c>
      <c r="C59" s="108">
        <v>20355</v>
      </c>
      <c r="D59" s="108">
        <v>139</v>
      </c>
      <c r="E59" s="108">
        <v>139</v>
      </c>
      <c r="F59" s="90">
        <f t="shared" si="0"/>
        <v>0</v>
      </c>
      <c r="K59" s="23"/>
    </row>
    <row r="60" spans="2:11" ht="16.5" customHeight="1" x14ac:dyDescent="0.2">
      <c r="B60" s="131" t="s">
        <v>286</v>
      </c>
      <c r="C60" s="108">
        <v>20363</v>
      </c>
      <c r="D60" s="108">
        <v>15</v>
      </c>
      <c r="E60" s="108">
        <v>15</v>
      </c>
      <c r="F60" s="90">
        <f t="shared" si="0"/>
        <v>0</v>
      </c>
      <c r="K60" s="23"/>
    </row>
    <row r="61" spans="2:11" ht="16.5" customHeight="1" x14ac:dyDescent="0.2">
      <c r="B61" s="131" t="s">
        <v>300</v>
      </c>
      <c r="C61" s="108">
        <v>20377</v>
      </c>
      <c r="D61" s="108">
        <v>973</v>
      </c>
      <c r="E61" s="108">
        <v>973</v>
      </c>
      <c r="F61" s="90">
        <f t="shared" si="0"/>
        <v>0</v>
      </c>
      <c r="K61" s="23"/>
    </row>
    <row r="62" spans="2:11" ht="16.5" customHeight="1" x14ac:dyDescent="0.2">
      <c r="B62" s="131" t="s">
        <v>308</v>
      </c>
      <c r="C62" s="108">
        <v>20385</v>
      </c>
      <c r="D62" s="108">
        <v>844</v>
      </c>
      <c r="E62" s="108">
        <v>844</v>
      </c>
      <c r="F62" s="90">
        <f t="shared" si="0"/>
        <v>0</v>
      </c>
      <c r="K62" s="23"/>
    </row>
    <row r="63" spans="2:11" ht="16.5" customHeight="1" x14ac:dyDescent="0.2">
      <c r="B63" s="131" t="s">
        <v>321</v>
      </c>
      <c r="C63" s="108">
        <v>20399</v>
      </c>
      <c r="D63" s="108">
        <v>1</v>
      </c>
      <c r="E63" s="108">
        <v>1</v>
      </c>
      <c r="F63" s="90">
        <f t="shared" si="0"/>
        <v>0</v>
      </c>
      <c r="K63" s="23"/>
    </row>
    <row r="64" spans="2:11" ht="16.5" customHeight="1" x14ac:dyDescent="0.2">
      <c r="B64" s="131" t="s">
        <v>329</v>
      </c>
      <c r="C64" s="108">
        <v>20407</v>
      </c>
      <c r="D64" s="108">
        <v>1</v>
      </c>
      <c r="E64" s="108">
        <v>1</v>
      </c>
      <c r="F64" s="90">
        <f t="shared" si="0"/>
        <v>0</v>
      </c>
      <c r="K64" s="23"/>
    </row>
    <row r="65" spans="2:11" ht="16.5" customHeight="1" x14ac:dyDescent="0.2">
      <c r="B65" s="131" t="s">
        <v>342</v>
      </c>
      <c r="C65" s="108">
        <v>20421</v>
      </c>
      <c r="D65" s="108">
        <v>5</v>
      </c>
      <c r="E65" s="108">
        <v>5</v>
      </c>
      <c r="F65" s="90">
        <f t="shared" si="0"/>
        <v>0</v>
      </c>
      <c r="K65" s="23"/>
    </row>
    <row r="66" spans="2:11" ht="16.5" customHeight="1" x14ac:dyDescent="0.2">
      <c r="B66" s="131" t="s">
        <v>350</v>
      </c>
      <c r="C66" s="108">
        <v>20429</v>
      </c>
      <c r="D66" s="108">
        <v>9</v>
      </c>
      <c r="E66" s="108">
        <v>9</v>
      </c>
      <c r="F66" s="90">
        <f t="shared" si="0"/>
        <v>0</v>
      </c>
      <c r="K66" s="23"/>
    </row>
    <row r="67" spans="2:11" ht="16.5" customHeight="1" x14ac:dyDescent="0.2">
      <c r="B67" s="131" t="s">
        <v>364</v>
      </c>
      <c r="C67" s="108">
        <v>20443</v>
      </c>
      <c r="D67" s="108">
        <v>149</v>
      </c>
      <c r="E67" s="108">
        <v>149</v>
      </c>
      <c r="F67" s="90">
        <f t="shared" si="0"/>
        <v>0</v>
      </c>
      <c r="K67" s="23"/>
    </row>
    <row r="68" spans="2:11" ht="16.5" customHeight="1" x14ac:dyDescent="0.2">
      <c r="B68" s="131" t="s">
        <v>372</v>
      </c>
      <c r="C68" s="108">
        <v>20451</v>
      </c>
      <c r="D68" s="108">
        <v>319</v>
      </c>
      <c r="E68" s="108">
        <v>319</v>
      </c>
      <c r="F68" s="90">
        <f t="shared" si="0"/>
        <v>0</v>
      </c>
      <c r="K68" s="23"/>
    </row>
    <row r="69" spans="2:11" ht="16.5" customHeight="1" x14ac:dyDescent="0.2">
      <c r="B69" s="131" t="s">
        <v>271</v>
      </c>
      <c r="C69" s="108">
        <v>20465</v>
      </c>
      <c r="D69" s="108">
        <v>2</v>
      </c>
      <c r="E69" s="108">
        <v>2</v>
      </c>
      <c r="F69" s="90">
        <f t="shared" si="0"/>
        <v>0</v>
      </c>
      <c r="K69" s="23"/>
    </row>
    <row r="70" spans="2:11" ht="16.5" customHeight="1" x14ac:dyDescent="0.2">
      <c r="B70" s="131" t="s">
        <v>279</v>
      </c>
      <c r="C70" s="108">
        <v>20473</v>
      </c>
      <c r="D70" s="108">
        <v>72</v>
      </c>
      <c r="E70" s="108">
        <v>72</v>
      </c>
      <c r="F70" s="90">
        <f t="shared" si="0"/>
        <v>0</v>
      </c>
      <c r="K70" s="23"/>
    </row>
    <row r="71" spans="2:11" ht="16.5" customHeight="1" x14ac:dyDescent="0.2">
      <c r="B71" s="131" t="s">
        <v>293</v>
      </c>
      <c r="C71" s="108">
        <v>20487</v>
      </c>
      <c r="D71" s="108">
        <v>3</v>
      </c>
      <c r="E71" s="108">
        <v>3</v>
      </c>
      <c r="F71" s="90">
        <f t="shared" si="0"/>
        <v>0</v>
      </c>
      <c r="K71" s="23"/>
    </row>
    <row r="72" spans="2:11" ht="16.5" customHeight="1" x14ac:dyDescent="0.2">
      <c r="B72" s="131" t="s">
        <v>314</v>
      </c>
      <c r="C72" s="108">
        <v>20509</v>
      </c>
      <c r="D72" s="108">
        <v>40</v>
      </c>
      <c r="E72" s="108">
        <v>40</v>
      </c>
      <c r="F72" s="90">
        <f t="shared" si="0"/>
        <v>0</v>
      </c>
      <c r="K72" s="23"/>
    </row>
    <row r="73" spans="2:11" ht="16.5" customHeight="1" x14ac:dyDescent="0.2">
      <c r="B73" s="131" t="s">
        <v>322</v>
      </c>
      <c r="C73" s="108">
        <v>20517</v>
      </c>
      <c r="D73" s="108">
        <v>30</v>
      </c>
      <c r="E73" s="108">
        <v>30</v>
      </c>
      <c r="F73" s="90">
        <f t="shared" si="0"/>
        <v>0</v>
      </c>
      <c r="K73" s="23"/>
    </row>
    <row r="74" spans="2:11" ht="16.5" customHeight="1" x14ac:dyDescent="0.2">
      <c r="B74" s="131" t="s">
        <v>343</v>
      </c>
      <c r="C74" s="108">
        <v>20539</v>
      </c>
      <c r="D74" s="108">
        <v>40</v>
      </c>
      <c r="E74" s="108">
        <v>40</v>
      </c>
      <c r="F74" s="90">
        <f t="shared" si="0"/>
        <v>0</v>
      </c>
      <c r="K74" s="23"/>
    </row>
    <row r="75" spans="2:11" ht="16.5" customHeight="1" x14ac:dyDescent="0.2">
      <c r="B75" s="131" t="s">
        <v>365</v>
      </c>
      <c r="C75" s="108">
        <v>20561</v>
      </c>
      <c r="D75" s="108">
        <v>9</v>
      </c>
      <c r="E75" s="108">
        <v>9</v>
      </c>
      <c r="F75" s="90">
        <f t="shared" si="0"/>
        <v>0</v>
      </c>
      <c r="K75" s="23"/>
    </row>
    <row r="76" spans="2:11" ht="16.5" customHeight="1" x14ac:dyDescent="0.2">
      <c r="B76" s="131" t="s">
        <v>272</v>
      </c>
      <c r="C76" s="108">
        <v>20583</v>
      </c>
      <c r="D76" s="108">
        <v>5</v>
      </c>
      <c r="E76" s="108">
        <v>5</v>
      </c>
      <c r="F76" s="90">
        <f t="shared" si="0"/>
        <v>0</v>
      </c>
      <c r="K76" s="23"/>
    </row>
    <row r="77" spans="2:11" ht="16.5" customHeight="1" x14ac:dyDescent="0.2">
      <c r="B77" s="131" t="s">
        <v>294</v>
      </c>
      <c r="C77" s="108">
        <v>20605</v>
      </c>
      <c r="D77" s="108">
        <v>2</v>
      </c>
      <c r="E77" s="108">
        <v>2</v>
      </c>
      <c r="F77" s="90">
        <f t="shared" si="0"/>
        <v>0</v>
      </c>
      <c r="K77" s="23"/>
    </row>
    <row r="78" spans="2:11" ht="16.5" customHeight="1" x14ac:dyDescent="0.2">
      <c r="B78" s="131" t="s">
        <v>316</v>
      </c>
      <c r="C78" s="108">
        <v>20628</v>
      </c>
      <c r="D78" s="108">
        <v>1</v>
      </c>
      <c r="E78" s="108">
        <v>1</v>
      </c>
      <c r="F78" s="90">
        <f t="shared" si="0"/>
        <v>0</v>
      </c>
      <c r="K78" s="23"/>
    </row>
    <row r="79" spans="2:11" ht="16.5" customHeight="1" x14ac:dyDescent="0.2">
      <c r="B79" s="131" t="s">
        <v>320</v>
      </c>
      <c r="C79" s="108">
        <v>20632</v>
      </c>
      <c r="D79" s="108">
        <v>1</v>
      </c>
      <c r="E79" s="108">
        <v>1</v>
      </c>
      <c r="F79" s="90">
        <f t="shared" si="0"/>
        <v>0</v>
      </c>
      <c r="K79" s="23"/>
    </row>
    <row r="80" spans="2:11" ht="16.5" customHeight="1" thickBot="1" x14ac:dyDescent="0.25">
      <c r="B80" s="132" t="s">
        <v>323</v>
      </c>
      <c r="C80" s="104">
        <v>20635</v>
      </c>
      <c r="D80" s="104">
        <v>1</v>
      </c>
      <c r="E80" s="104">
        <v>1</v>
      </c>
      <c r="F80" s="93">
        <f t="shared" si="0"/>
        <v>0</v>
      </c>
      <c r="K80" s="23"/>
    </row>
    <row r="81" spans="2:12" ht="15" thickBot="1" x14ac:dyDescent="0.25">
      <c r="B81" s="22"/>
      <c r="C81" s="7"/>
      <c r="D81" s="7"/>
      <c r="E81" s="7"/>
      <c r="F81" s="7"/>
      <c r="K81" s="23"/>
    </row>
    <row r="82" spans="2:12" ht="15.75" thickBot="1" x14ac:dyDescent="0.3">
      <c r="B82" s="305" t="s">
        <v>84</v>
      </c>
      <c r="C82" s="306"/>
      <c r="D82" s="306"/>
      <c r="E82" s="306"/>
      <c r="F82" s="306"/>
      <c r="G82" s="306"/>
      <c r="H82" s="306"/>
      <c r="I82" s="306"/>
      <c r="J82" s="307"/>
      <c r="K82" s="23"/>
    </row>
    <row r="83" spans="2:12" ht="25.5" customHeight="1" x14ac:dyDescent="0.2">
      <c r="B83" s="308" t="s">
        <v>523</v>
      </c>
      <c r="C83" s="309"/>
      <c r="D83" s="309"/>
      <c r="E83" s="309"/>
      <c r="F83" s="309"/>
      <c r="G83" s="309"/>
      <c r="H83" s="309"/>
      <c r="I83" s="309"/>
      <c r="J83" s="310"/>
      <c r="K83" s="23"/>
    </row>
    <row r="84" spans="2:12" ht="14.25" x14ac:dyDescent="0.2">
      <c r="B84" s="311" t="s">
        <v>424</v>
      </c>
      <c r="C84" s="312"/>
      <c r="D84" s="312"/>
      <c r="E84" s="312"/>
      <c r="F84" s="312"/>
      <c r="G84" s="312"/>
      <c r="H84" s="312"/>
      <c r="I84" s="312"/>
      <c r="J84" s="313"/>
      <c r="K84" s="23"/>
    </row>
    <row r="85" spans="2:12" ht="24" customHeight="1" x14ac:dyDescent="0.2">
      <c r="B85" s="311"/>
      <c r="C85" s="312"/>
      <c r="D85" s="312"/>
      <c r="E85" s="312"/>
      <c r="F85" s="312"/>
      <c r="G85" s="312"/>
      <c r="H85" s="312"/>
      <c r="I85" s="312"/>
      <c r="J85" s="313"/>
      <c r="K85" s="23"/>
    </row>
    <row r="86" spans="2:12" ht="68.25" customHeight="1" x14ac:dyDescent="0.2">
      <c r="B86" s="311" t="s">
        <v>85</v>
      </c>
      <c r="C86" s="312"/>
      <c r="D86" s="312"/>
      <c r="E86" s="312"/>
      <c r="F86" s="312"/>
      <c r="G86" s="312"/>
      <c r="H86" s="312"/>
      <c r="I86" s="312"/>
      <c r="J86" s="313"/>
      <c r="K86" s="23"/>
    </row>
    <row r="87" spans="2:12" ht="15" x14ac:dyDescent="0.2">
      <c r="B87" s="138" t="s">
        <v>425</v>
      </c>
      <c r="C87" s="3"/>
      <c r="D87" s="3"/>
      <c r="E87" s="3"/>
      <c r="F87" s="95"/>
      <c r="G87" s="95"/>
      <c r="H87" s="95"/>
      <c r="I87" s="95"/>
      <c r="J87" s="87"/>
      <c r="K87" s="23"/>
    </row>
    <row r="88" spans="2:12" ht="15" x14ac:dyDescent="0.2">
      <c r="B88" s="138" t="s">
        <v>426</v>
      </c>
      <c r="C88" s="3"/>
      <c r="D88" s="3"/>
      <c r="E88" s="3"/>
      <c r="F88" s="95"/>
      <c r="G88" s="95"/>
      <c r="H88" s="95"/>
      <c r="I88" s="95"/>
      <c r="J88" s="87"/>
      <c r="K88" s="23"/>
    </row>
    <row r="89" spans="2:12" ht="15" x14ac:dyDescent="0.2">
      <c r="B89" s="314" t="s">
        <v>427</v>
      </c>
      <c r="C89" s="315"/>
      <c r="D89" s="315"/>
      <c r="E89" s="315"/>
      <c r="F89" s="95"/>
      <c r="G89" s="95"/>
      <c r="H89" s="95"/>
      <c r="I89" s="95"/>
      <c r="J89" s="87"/>
      <c r="K89" s="23"/>
    </row>
    <row r="90" spans="2:12" ht="15" x14ac:dyDescent="0.2">
      <c r="B90" s="314" t="s">
        <v>428</v>
      </c>
      <c r="C90" s="315"/>
      <c r="D90" s="315"/>
      <c r="E90" s="315"/>
      <c r="F90" s="95"/>
      <c r="G90" s="95"/>
      <c r="H90" s="95"/>
      <c r="I90" s="95"/>
      <c r="J90" s="87"/>
      <c r="K90" s="23"/>
    </row>
    <row r="91" spans="2:12" ht="14.25" x14ac:dyDescent="0.2">
      <c r="B91" s="311" t="s">
        <v>423</v>
      </c>
      <c r="C91" s="312"/>
      <c r="D91" s="312"/>
      <c r="E91" s="312"/>
      <c r="F91" s="312"/>
      <c r="G91" s="312"/>
      <c r="H91" s="312"/>
      <c r="I91" s="312"/>
      <c r="J91" s="313"/>
      <c r="K91" s="23"/>
    </row>
    <row r="92" spans="2:12" ht="14.25" x14ac:dyDescent="0.2">
      <c r="B92" s="311"/>
      <c r="C92" s="312"/>
      <c r="D92" s="312"/>
      <c r="E92" s="312"/>
      <c r="F92" s="312"/>
      <c r="G92" s="312"/>
      <c r="H92" s="312"/>
      <c r="I92" s="312"/>
      <c r="J92" s="313"/>
      <c r="K92" s="23"/>
    </row>
    <row r="93" spans="2:12" ht="15" thickBot="1" x14ac:dyDescent="0.25">
      <c r="B93" s="316"/>
      <c r="C93" s="317"/>
      <c r="D93" s="317"/>
      <c r="E93" s="317"/>
      <c r="F93" s="317"/>
      <c r="G93" s="317"/>
      <c r="H93" s="317"/>
      <c r="I93" s="317"/>
      <c r="J93" s="318"/>
      <c r="K93" s="23"/>
    </row>
    <row r="94" spans="2:12" ht="9" customHeight="1" thickBot="1" x14ac:dyDescent="0.25">
      <c r="B94" s="22"/>
      <c r="C94" s="7"/>
      <c r="D94" s="7"/>
      <c r="E94" s="7"/>
      <c r="F94" s="95"/>
      <c r="G94" s="95"/>
      <c r="H94" s="95"/>
      <c r="I94" s="95"/>
      <c r="J94" s="95"/>
      <c r="K94" s="23"/>
    </row>
    <row r="95" spans="2:12" ht="22.5" customHeight="1" x14ac:dyDescent="0.2">
      <c r="B95" s="282" t="s">
        <v>30</v>
      </c>
      <c r="C95" s="283"/>
      <c r="D95" s="283"/>
      <c r="E95" s="283"/>
      <c r="F95" s="283"/>
      <c r="G95" s="283"/>
      <c r="H95" s="283"/>
      <c r="I95" s="283"/>
      <c r="J95" s="283"/>
      <c r="K95" s="284"/>
      <c r="L95" s="2"/>
    </row>
    <row r="96" spans="2:12" ht="15" thickBot="1" x14ac:dyDescent="0.25">
      <c r="B96" s="22"/>
      <c r="C96" s="7"/>
      <c r="D96" s="7"/>
      <c r="E96" s="7"/>
      <c r="F96" s="7"/>
      <c r="K96" s="23"/>
    </row>
    <row r="97" spans="1:11" ht="16.5" customHeight="1" thickBot="1" x14ac:dyDescent="0.25">
      <c r="B97" s="232" t="s">
        <v>31</v>
      </c>
      <c r="C97" s="233" t="s">
        <v>32</v>
      </c>
      <c r="D97" s="233" t="s">
        <v>33</v>
      </c>
      <c r="E97" s="303" t="s">
        <v>34</v>
      </c>
      <c r="F97" s="303"/>
      <c r="G97" s="304"/>
      <c r="K97" s="23"/>
    </row>
    <row r="98" spans="1:11" ht="127.5" customHeight="1" x14ac:dyDescent="0.2">
      <c r="B98" s="134" t="s">
        <v>35</v>
      </c>
      <c r="C98" s="137" t="s">
        <v>36</v>
      </c>
      <c r="D98" s="137"/>
      <c r="E98" s="301" t="s">
        <v>524</v>
      </c>
      <c r="F98" s="301"/>
      <c r="G98" s="302"/>
      <c r="K98" s="23"/>
    </row>
    <row r="99" spans="1:11" ht="42.75" customHeight="1" x14ac:dyDescent="0.2">
      <c r="B99" s="134" t="s">
        <v>37</v>
      </c>
      <c r="C99" s="137" t="s">
        <v>36</v>
      </c>
      <c r="D99" s="137"/>
      <c r="E99" s="302" t="s">
        <v>525</v>
      </c>
      <c r="F99" s="302"/>
      <c r="G99" s="302"/>
      <c r="K99" s="23"/>
    </row>
    <row r="100" spans="1:11" ht="42.75" x14ac:dyDescent="0.2">
      <c r="B100" s="134" t="s">
        <v>38</v>
      </c>
      <c r="C100" s="137" t="s">
        <v>36</v>
      </c>
      <c r="D100" s="137"/>
      <c r="E100" s="302" t="s">
        <v>39</v>
      </c>
      <c r="F100" s="302"/>
      <c r="G100" s="302"/>
      <c r="K100" s="23"/>
    </row>
    <row r="101" spans="1:11" ht="50.25" customHeight="1" x14ac:dyDescent="0.2">
      <c r="B101" s="134" t="s">
        <v>40</v>
      </c>
      <c r="C101" s="137" t="s">
        <v>36</v>
      </c>
      <c r="D101" s="137"/>
      <c r="E101" s="302" t="s">
        <v>526</v>
      </c>
      <c r="F101" s="302"/>
      <c r="G101" s="302"/>
      <c r="K101" s="23"/>
    </row>
    <row r="102" spans="1:11" ht="28.5" x14ac:dyDescent="0.2">
      <c r="B102" s="134" t="s">
        <v>41</v>
      </c>
      <c r="C102" s="137" t="s">
        <v>36</v>
      </c>
      <c r="D102" s="137"/>
      <c r="E102" s="302" t="s">
        <v>42</v>
      </c>
      <c r="F102" s="302"/>
      <c r="G102" s="302"/>
      <c r="K102" s="23"/>
    </row>
    <row r="103" spans="1:11" ht="42.75" customHeight="1" x14ac:dyDescent="0.2">
      <c r="B103" s="134" t="s">
        <v>43</v>
      </c>
      <c r="C103" s="327" t="s">
        <v>36</v>
      </c>
      <c r="D103" s="327"/>
      <c r="E103" s="301" t="s">
        <v>527</v>
      </c>
      <c r="F103" s="301"/>
      <c r="G103" s="302"/>
      <c r="K103" s="23"/>
    </row>
    <row r="104" spans="1:11" ht="64.5" customHeight="1" x14ac:dyDescent="0.2">
      <c r="B104" s="135" t="s">
        <v>432</v>
      </c>
      <c r="C104" s="327"/>
      <c r="D104" s="327"/>
      <c r="E104" s="301"/>
      <c r="F104" s="301"/>
      <c r="G104" s="302"/>
      <c r="K104" s="23"/>
    </row>
    <row r="105" spans="1:11" ht="45" customHeight="1" x14ac:dyDescent="0.2">
      <c r="B105" s="135" t="s">
        <v>431</v>
      </c>
      <c r="C105" s="327"/>
      <c r="D105" s="327"/>
      <c r="E105" s="301"/>
      <c r="F105" s="301"/>
      <c r="G105" s="302"/>
      <c r="K105" s="23"/>
    </row>
    <row r="106" spans="1:11" ht="35.25" customHeight="1" x14ac:dyDescent="0.2">
      <c r="B106" s="135" t="s">
        <v>430</v>
      </c>
      <c r="C106" s="327"/>
      <c r="D106" s="327"/>
      <c r="E106" s="301"/>
      <c r="F106" s="301"/>
      <c r="G106" s="302"/>
      <c r="K106" s="23"/>
    </row>
    <row r="107" spans="1:11" ht="64.5" customHeight="1" thickBot="1" x14ac:dyDescent="0.25">
      <c r="B107" s="136" t="s">
        <v>429</v>
      </c>
      <c r="C107" s="328"/>
      <c r="D107" s="328"/>
      <c r="E107" s="325"/>
      <c r="F107" s="325"/>
      <c r="G107" s="326"/>
      <c r="K107" s="23"/>
    </row>
    <row r="108" spans="1:11" ht="15" thickBot="1" x14ac:dyDescent="0.25">
      <c r="B108" s="57"/>
      <c r="C108" s="7"/>
      <c r="D108" s="7"/>
      <c r="E108" s="7"/>
      <c r="F108" s="7"/>
      <c r="K108" s="23"/>
    </row>
    <row r="109" spans="1:11" ht="15" customHeight="1" x14ac:dyDescent="0.2">
      <c r="A109" s="22"/>
      <c r="B109" s="322" t="s">
        <v>83</v>
      </c>
      <c r="C109" s="323"/>
      <c r="D109" s="323"/>
      <c r="E109" s="323"/>
      <c r="F109" s="323"/>
      <c r="G109" s="324"/>
      <c r="K109" s="23"/>
    </row>
    <row r="110" spans="1:11" ht="37.5" customHeight="1" thickBot="1" x14ac:dyDescent="0.25">
      <c r="A110" s="22"/>
      <c r="B110" s="319" t="s">
        <v>528</v>
      </c>
      <c r="C110" s="320"/>
      <c r="D110" s="320"/>
      <c r="E110" s="320"/>
      <c r="F110" s="320"/>
      <c r="G110" s="321"/>
      <c r="K110" s="23"/>
    </row>
    <row r="111" spans="1:11" ht="15" thickBot="1" x14ac:dyDescent="0.25">
      <c r="B111" s="139"/>
      <c r="C111" s="28"/>
      <c r="D111" s="28"/>
      <c r="E111" s="28"/>
      <c r="F111" s="28"/>
      <c r="G111" s="28"/>
      <c r="H111" s="28"/>
      <c r="I111" s="28"/>
      <c r="J111" s="28"/>
      <c r="K111" s="29"/>
    </row>
    <row r="112" spans="1:11" ht="14.25" x14ac:dyDescent="0.2">
      <c r="B112" s="7"/>
      <c r="C112" s="7"/>
      <c r="D112" s="7"/>
      <c r="E112" s="7"/>
      <c r="F112" s="7"/>
    </row>
    <row r="113" s="7" customFormat="1" ht="14.25" x14ac:dyDescent="0.2"/>
    <row r="114" s="7" customFormat="1" ht="14.25" x14ac:dyDescent="0.2"/>
    <row r="115" s="7" customFormat="1" ht="14.25" x14ac:dyDescent="0.2"/>
    <row r="116" s="7" customFormat="1" ht="14.25" x14ac:dyDescent="0.2"/>
    <row r="117" s="7" customFormat="1" ht="14.25" x14ac:dyDescent="0.2"/>
    <row r="118" s="7" customFormat="1" ht="14.25" x14ac:dyDescent="0.2"/>
    <row r="119" s="7" customFormat="1" ht="14.25" x14ac:dyDescent="0.2"/>
    <row r="120" s="7" customFormat="1" ht="14.25" x14ac:dyDescent="0.2"/>
    <row r="121" s="7" customFormat="1" ht="14.25" x14ac:dyDescent="0.2"/>
    <row r="122" s="7" customFormat="1" ht="14.25" x14ac:dyDescent="0.2"/>
    <row r="123" s="7" customFormat="1" ht="14.25" x14ac:dyDescent="0.2"/>
    <row r="124" s="7" customFormat="1" ht="14.25" x14ac:dyDescent="0.2"/>
    <row r="125" s="7" customFormat="1" ht="14.25" x14ac:dyDescent="0.2"/>
    <row r="126" s="7" customFormat="1" ht="14.25" x14ac:dyDescent="0.2"/>
    <row r="127" s="7" customFormat="1" ht="14.25" x14ac:dyDescent="0.2"/>
    <row r="128" s="7" customFormat="1" ht="14.25" x14ac:dyDescent="0.2"/>
    <row r="129" s="7" customFormat="1" ht="14.25" x14ac:dyDescent="0.2"/>
    <row r="130" s="7" customFormat="1" ht="14.25" x14ac:dyDescent="0.2"/>
    <row r="131" s="7" customFormat="1" ht="14.25" x14ac:dyDescent="0.2"/>
    <row r="132" s="7" customFormat="1" ht="14.25" x14ac:dyDescent="0.2"/>
    <row r="133" s="7" customFormat="1" ht="14.25" x14ac:dyDescent="0.2"/>
    <row r="134" s="7" customFormat="1" ht="14.25" x14ac:dyDescent="0.2"/>
    <row r="135" s="7" customFormat="1" ht="14.25" x14ac:dyDescent="0.2"/>
    <row r="136" s="7" customFormat="1" ht="14.25" x14ac:dyDescent="0.2"/>
    <row r="137" s="7" customFormat="1" ht="14.25" x14ac:dyDescent="0.2"/>
    <row r="138" s="7" customFormat="1" ht="14.25" x14ac:dyDescent="0.2"/>
    <row r="139" s="7" customFormat="1" ht="14.25" x14ac:dyDescent="0.2"/>
    <row r="140" s="7" customFormat="1" ht="14.25" x14ac:dyDescent="0.2"/>
    <row r="141" s="7" customFormat="1" ht="14.25" x14ac:dyDescent="0.2"/>
    <row r="142" s="7" customFormat="1" ht="14.25" x14ac:dyDescent="0.2"/>
    <row r="143" s="7" customFormat="1" ht="14.25" x14ac:dyDescent="0.2"/>
    <row r="144" s="7" customFormat="1" ht="14.25" x14ac:dyDescent="0.2"/>
    <row r="145" s="7" customFormat="1" ht="14.25" x14ac:dyDescent="0.2"/>
    <row r="146" s="7" customFormat="1" ht="14.25" x14ac:dyDescent="0.2"/>
    <row r="147" s="7" customFormat="1" ht="14.25" x14ac:dyDescent="0.2"/>
    <row r="148" s="7" customFormat="1" ht="14.25" x14ac:dyDescent="0.2"/>
    <row r="149" s="7" customFormat="1" ht="14.25" x14ac:dyDescent="0.2"/>
    <row r="150" s="7" customFormat="1" ht="14.25" x14ac:dyDescent="0.2"/>
    <row r="151" s="7" customFormat="1" ht="14.25" x14ac:dyDescent="0.2"/>
    <row r="152" s="7" customFormat="1" ht="14.25" x14ac:dyDescent="0.2"/>
    <row r="153" s="7" customFormat="1" ht="14.25" x14ac:dyDescent="0.2"/>
    <row r="154" s="7" customFormat="1" ht="14.25" x14ac:dyDescent="0.2"/>
    <row r="155" s="7" customFormat="1" ht="14.25" x14ac:dyDescent="0.2"/>
    <row r="156" s="7" customFormat="1" ht="14.25" x14ac:dyDescent="0.2"/>
    <row r="157" s="7" customFormat="1" ht="14.25" x14ac:dyDescent="0.2"/>
    <row r="158" s="7" customFormat="1" ht="14.25" x14ac:dyDescent="0.2"/>
    <row r="159" s="7" customFormat="1" ht="14.25" x14ac:dyDescent="0.2"/>
    <row r="160" s="7" customFormat="1" ht="14.25" x14ac:dyDescent="0.2"/>
    <row r="161" s="7" customFormat="1" ht="14.25" x14ac:dyDescent="0.2"/>
    <row r="162" s="7" customFormat="1" ht="14.25" x14ac:dyDescent="0.2"/>
    <row r="163" s="7" customFormat="1" ht="14.25" x14ac:dyDescent="0.2"/>
    <row r="164" s="7" customFormat="1" ht="14.25" x14ac:dyDescent="0.2"/>
    <row r="165" s="7" customFormat="1" ht="14.25" x14ac:dyDescent="0.2"/>
    <row r="166" s="7" customFormat="1" ht="14.25" x14ac:dyDescent="0.2"/>
    <row r="167" s="7" customFormat="1" ht="14.25" x14ac:dyDescent="0.2"/>
    <row r="168" s="7" customFormat="1" ht="14.25" x14ac:dyDescent="0.2"/>
    <row r="169" s="7" customFormat="1" ht="14.25" x14ac:dyDescent="0.2"/>
    <row r="170" s="7" customFormat="1" ht="14.25" x14ac:dyDescent="0.2"/>
    <row r="171" s="7" customFormat="1" ht="14.25" x14ac:dyDescent="0.2"/>
    <row r="172" s="7" customFormat="1" ht="14.25" x14ac:dyDescent="0.2"/>
    <row r="173" s="7" customFormat="1" ht="14.25" x14ac:dyDescent="0.2"/>
    <row r="174" s="7" customFormat="1" ht="14.25" x14ac:dyDescent="0.2"/>
    <row r="175" s="7" customFormat="1" ht="14.25" x14ac:dyDescent="0.2"/>
    <row r="176" s="7" customFormat="1" ht="14.25" x14ac:dyDescent="0.2"/>
    <row r="177" s="7" customFormat="1" ht="14.25" x14ac:dyDescent="0.2"/>
    <row r="178" s="7" customFormat="1" ht="14.25" x14ac:dyDescent="0.2"/>
    <row r="179" s="7" customFormat="1" ht="14.25" x14ac:dyDescent="0.2"/>
    <row r="180" s="7" customFormat="1" ht="14.25" x14ac:dyDescent="0.2"/>
    <row r="181" s="7" customFormat="1" ht="14.25" x14ac:dyDescent="0.2"/>
    <row r="182" s="7" customFormat="1" ht="14.25" x14ac:dyDescent="0.2"/>
    <row r="183" s="7" customFormat="1" ht="14.25" x14ac:dyDescent="0.2"/>
    <row r="184" s="7" customFormat="1" ht="14.25" x14ac:dyDescent="0.2"/>
    <row r="185" s="7" customFormat="1" ht="14.25" x14ac:dyDescent="0.2"/>
    <row r="186" s="7" customFormat="1" ht="14.25" x14ac:dyDescent="0.2"/>
    <row r="187" s="7" customFormat="1" ht="14.25" x14ac:dyDescent="0.2"/>
    <row r="188" s="7" customFormat="1" ht="14.25" x14ac:dyDescent="0.2"/>
    <row r="189" s="7" customFormat="1" ht="14.25" x14ac:dyDescent="0.2"/>
    <row r="190" s="7" customFormat="1" ht="14.25" x14ac:dyDescent="0.2"/>
    <row r="191" s="7" customFormat="1" ht="14.25" x14ac:dyDescent="0.2"/>
    <row r="192" s="7" customFormat="1" ht="14.25" x14ac:dyDescent="0.2"/>
    <row r="193" s="7" customFormat="1" ht="14.25" x14ac:dyDescent="0.2"/>
    <row r="194" s="7" customFormat="1" ht="14.25" x14ac:dyDescent="0.2"/>
    <row r="195" s="7" customFormat="1" ht="14.25" x14ac:dyDescent="0.2"/>
    <row r="196" s="7" customFormat="1" ht="14.25" x14ac:dyDescent="0.2"/>
    <row r="197" s="7" customFormat="1" ht="14.25" x14ac:dyDescent="0.2"/>
    <row r="198" s="7" customFormat="1" ht="14.25" x14ac:dyDescent="0.2"/>
    <row r="199" s="7" customFormat="1" ht="14.25" x14ac:dyDescent="0.2"/>
    <row r="200" s="7" customFormat="1" ht="14.25" x14ac:dyDescent="0.2"/>
    <row r="201" s="7" customFormat="1" ht="14.25" x14ac:dyDescent="0.2"/>
    <row r="202" s="7" customFormat="1" ht="14.25" x14ac:dyDescent="0.2"/>
    <row r="203" s="7" customFormat="1" ht="14.25" x14ac:dyDescent="0.2"/>
    <row r="204" s="7" customFormat="1" ht="14.25" x14ac:dyDescent="0.2"/>
    <row r="205" s="7" customFormat="1" ht="14.25" x14ac:dyDescent="0.2"/>
    <row r="206" s="7" customFormat="1" ht="14.25" x14ac:dyDescent="0.2"/>
    <row r="207" s="7" customFormat="1" ht="14.25" x14ac:dyDescent="0.2"/>
    <row r="208" s="7" customFormat="1" ht="14.25" x14ac:dyDescent="0.2"/>
    <row r="209" s="7" customFormat="1" ht="14.25" x14ac:dyDescent="0.2"/>
    <row r="210" s="7" customFormat="1" ht="14.25" x14ac:dyDescent="0.2"/>
    <row r="211" s="7" customFormat="1" ht="14.25" x14ac:dyDescent="0.2"/>
    <row r="212" s="7" customFormat="1" ht="14.25" x14ac:dyDescent="0.2"/>
    <row r="213" s="7" customFormat="1" ht="14.25" x14ac:dyDescent="0.2"/>
    <row r="214" s="7" customFormat="1" ht="14.25" x14ac:dyDescent="0.2"/>
    <row r="215" s="7" customFormat="1" ht="14.25" x14ac:dyDescent="0.2"/>
    <row r="216" s="7" customFormat="1" ht="14.25" x14ac:dyDescent="0.2"/>
    <row r="217" s="7" customFormat="1" ht="14.25" x14ac:dyDescent="0.2"/>
    <row r="218" s="7" customFormat="1" ht="14.25" x14ac:dyDescent="0.2"/>
    <row r="219" s="7" customFormat="1" ht="14.25" x14ac:dyDescent="0.2"/>
    <row r="220" s="7" customFormat="1" ht="14.25" x14ac:dyDescent="0.2"/>
    <row r="221" s="7" customFormat="1" ht="14.25" x14ac:dyDescent="0.2"/>
    <row r="222" s="7" customFormat="1" ht="14.25" x14ac:dyDescent="0.2"/>
    <row r="223" s="7" customFormat="1" ht="14.25" x14ac:dyDescent="0.2"/>
    <row r="224" s="7" customFormat="1" ht="14.25" x14ac:dyDescent="0.2"/>
    <row r="225" s="7" customFormat="1" ht="14.25" x14ac:dyDescent="0.2"/>
    <row r="226" s="7" customFormat="1" ht="14.25" x14ac:dyDescent="0.2"/>
    <row r="227" s="7" customFormat="1" ht="14.25" x14ac:dyDescent="0.2"/>
    <row r="228" s="7" customFormat="1" ht="14.25" x14ac:dyDescent="0.2"/>
    <row r="229" s="7" customFormat="1" ht="14.25" x14ac:dyDescent="0.2"/>
    <row r="230" s="7" customFormat="1" ht="14.25" x14ac:dyDescent="0.2"/>
    <row r="231" s="7" customFormat="1" ht="14.25" x14ac:dyDescent="0.2"/>
    <row r="232" s="7" customFormat="1" ht="14.25" x14ac:dyDescent="0.2"/>
    <row r="233" s="7" customFormat="1" ht="14.25" x14ac:dyDescent="0.2"/>
    <row r="234" s="7" customFormat="1" ht="14.25" x14ac:dyDescent="0.2"/>
    <row r="235" s="7" customFormat="1" ht="14.25" x14ac:dyDescent="0.2"/>
    <row r="236" s="7" customFormat="1" ht="14.25" x14ac:dyDescent="0.2"/>
    <row r="237" s="7" customFormat="1" ht="14.25" x14ac:dyDescent="0.2"/>
    <row r="238" s="7" customFormat="1" ht="14.25" x14ac:dyDescent="0.2"/>
    <row r="239" s="7" customFormat="1" ht="14.25" x14ac:dyDescent="0.2"/>
    <row r="240" s="7" customFormat="1" ht="14.25" x14ac:dyDescent="0.2"/>
    <row r="241" s="7" customFormat="1" ht="14.25" x14ac:dyDescent="0.2"/>
    <row r="242" s="7" customFormat="1" ht="14.25" x14ac:dyDescent="0.2"/>
    <row r="243" s="7" customFormat="1" ht="14.25" x14ac:dyDescent="0.2"/>
    <row r="244" s="7" customFormat="1" ht="14.25" x14ac:dyDescent="0.2"/>
    <row r="245" s="7" customFormat="1" ht="14.25" x14ac:dyDescent="0.2"/>
    <row r="246" s="7" customFormat="1" ht="14.25" x14ac:dyDescent="0.2"/>
    <row r="247" s="7" customFormat="1" ht="14.25" x14ac:dyDescent="0.2"/>
    <row r="248" s="7" customFormat="1" ht="14.25" x14ac:dyDescent="0.2"/>
    <row r="249" s="7" customFormat="1" ht="14.25" x14ac:dyDescent="0.2"/>
    <row r="250" s="7" customFormat="1" ht="14.25" x14ac:dyDescent="0.2"/>
    <row r="251" s="7" customFormat="1" ht="14.25" x14ac:dyDescent="0.2"/>
    <row r="252" s="7" customFormat="1" ht="14.25" x14ac:dyDescent="0.2"/>
    <row r="253" s="7" customFormat="1" ht="14.25" x14ac:dyDescent="0.2"/>
    <row r="254" s="7" customFormat="1" ht="14.25" x14ac:dyDescent="0.2"/>
    <row r="255" s="7" customFormat="1" ht="14.25" x14ac:dyDescent="0.2"/>
    <row r="256" s="7" customFormat="1" ht="14.25" x14ac:dyDescent="0.2"/>
    <row r="257" s="7" customFormat="1" ht="14.25" x14ac:dyDescent="0.2"/>
    <row r="258" s="7" customFormat="1" ht="14.25" x14ac:dyDescent="0.2"/>
    <row r="259" s="7" customFormat="1" ht="14.25" x14ac:dyDescent="0.2"/>
    <row r="260" s="7" customFormat="1" ht="14.25" x14ac:dyDescent="0.2"/>
    <row r="261" s="7" customFormat="1" ht="14.25" x14ac:dyDescent="0.2"/>
    <row r="262" s="7" customFormat="1" ht="14.25" x14ac:dyDescent="0.2"/>
    <row r="263" s="7" customFormat="1" ht="14.25" x14ac:dyDescent="0.2"/>
    <row r="264" s="7" customFormat="1" ht="14.25" x14ac:dyDescent="0.2"/>
    <row r="265" s="7" customFormat="1" ht="14.25" x14ac:dyDescent="0.2"/>
    <row r="266" s="7" customFormat="1" ht="14.25" x14ac:dyDescent="0.2"/>
    <row r="267" s="7" customFormat="1" ht="14.25" x14ac:dyDescent="0.2"/>
    <row r="268" s="7" customFormat="1" ht="14.25" x14ac:dyDescent="0.2"/>
    <row r="269" s="7" customFormat="1" ht="14.25" x14ac:dyDescent="0.2"/>
    <row r="270" s="7" customFormat="1" ht="14.25" x14ac:dyDescent="0.2"/>
    <row r="271" s="7" customFormat="1" ht="14.25" x14ac:dyDescent="0.2"/>
    <row r="272" s="7" customFormat="1" ht="14.25" x14ac:dyDescent="0.2"/>
    <row r="273" s="7" customFormat="1" ht="14.25" x14ac:dyDescent="0.2"/>
    <row r="274" s="7" customFormat="1" ht="14.25" x14ac:dyDescent="0.2"/>
    <row r="275" s="7" customFormat="1" ht="14.25" x14ac:dyDescent="0.2"/>
    <row r="276" s="7" customFormat="1" ht="14.25" x14ac:dyDescent="0.2"/>
    <row r="277" s="7" customFormat="1" ht="14.25" x14ac:dyDescent="0.2"/>
    <row r="278" s="7" customFormat="1" ht="14.25" x14ac:dyDescent="0.2"/>
    <row r="279" s="7" customFormat="1" ht="14.25" x14ac:dyDescent="0.2"/>
    <row r="280" s="7" customFormat="1" ht="14.25" x14ac:dyDescent="0.2"/>
    <row r="281" s="7" customFormat="1" ht="14.25" x14ac:dyDescent="0.2"/>
    <row r="282" s="7" customFormat="1" ht="14.25" x14ac:dyDescent="0.2"/>
    <row r="283" s="7" customFormat="1" ht="14.25" x14ac:dyDescent="0.2"/>
    <row r="284" s="7" customFormat="1" ht="14.25" x14ac:dyDescent="0.2"/>
    <row r="285" s="7" customFormat="1" ht="14.25" x14ac:dyDescent="0.2"/>
    <row r="286" s="7" customFormat="1" ht="14.25" x14ac:dyDescent="0.2"/>
    <row r="287" s="7" customFormat="1" ht="14.25" x14ac:dyDescent="0.2"/>
    <row r="288" s="7" customFormat="1" ht="14.25" x14ac:dyDescent="0.2"/>
    <row r="289" s="7" customFormat="1" ht="14.25" x14ac:dyDescent="0.2"/>
    <row r="290" s="7" customFormat="1" ht="14.25" x14ac:dyDescent="0.2"/>
    <row r="291" s="7" customFormat="1" ht="14.25" x14ac:dyDescent="0.2"/>
    <row r="292" s="7" customFormat="1" ht="14.25" x14ac:dyDescent="0.2"/>
    <row r="293" s="7" customFormat="1" ht="14.25" x14ac:dyDescent="0.2"/>
    <row r="294" s="7" customFormat="1" ht="14.25" x14ac:dyDescent="0.2"/>
    <row r="295" s="7" customFormat="1" ht="14.25" x14ac:dyDescent="0.2"/>
    <row r="296" s="7" customFormat="1" ht="14.25" x14ac:dyDescent="0.2"/>
    <row r="297" s="7" customFormat="1" ht="14.25" x14ac:dyDescent="0.2"/>
    <row r="298" s="7" customFormat="1" ht="14.25" x14ac:dyDescent="0.2"/>
    <row r="299" s="7" customFormat="1" ht="14.25" x14ac:dyDescent="0.2"/>
    <row r="300" s="7" customFormat="1" ht="14.25" x14ac:dyDescent="0.2"/>
    <row r="301" s="7" customFormat="1" ht="14.25" x14ac:dyDescent="0.2"/>
    <row r="302" s="7" customFormat="1" ht="14.25" x14ac:dyDescent="0.2"/>
    <row r="303" s="7" customFormat="1" ht="14.25" x14ac:dyDescent="0.2"/>
    <row r="304" s="7" customFormat="1" ht="14.25" x14ac:dyDescent="0.2"/>
    <row r="305" s="7" customFormat="1" ht="14.25" x14ac:dyDescent="0.2"/>
    <row r="306" s="7" customFormat="1" ht="14.25" x14ac:dyDescent="0.2"/>
    <row r="307" s="7" customFormat="1" ht="14.25" x14ac:dyDescent="0.2"/>
    <row r="308" s="7" customFormat="1" ht="14.25" x14ac:dyDescent="0.2"/>
    <row r="309" s="7" customFormat="1" ht="14.25" x14ac:dyDescent="0.2"/>
    <row r="310" s="7" customFormat="1" ht="14.25" x14ac:dyDescent="0.2"/>
    <row r="311" s="7" customFormat="1" ht="14.25" x14ac:dyDescent="0.2"/>
    <row r="312" s="7" customFormat="1" ht="14.25" x14ac:dyDescent="0.2"/>
    <row r="313" s="7" customFormat="1" ht="14.25" x14ac:dyDescent="0.2"/>
    <row r="314" s="7" customFormat="1" ht="14.25" x14ac:dyDescent="0.2"/>
    <row r="315" s="7" customFormat="1" ht="14.25" x14ac:dyDescent="0.2"/>
    <row r="316" s="7" customFormat="1" ht="14.25" x14ac:dyDescent="0.2"/>
    <row r="317" s="7" customFormat="1" ht="14.25" x14ac:dyDescent="0.2"/>
    <row r="318" s="7" customFormat="1" ht="14.25" x14ac:dyDescent="0.2"/>
    <row r="319" s="7" customFormat="1" ht="14.25" x14ac:dyDescent="0.2"/>
    <row r="320" s="7" customFormat="1" ht="14.25" x14ac:dyDescent="0.2"/>
    <row r="321" s="7" customFormat="1" ht="14.25" x14ac:dyDescent="0.2"/>
    <row r="322" s="7" customFormat="1" ht="14.25" x14ac:dyDescent="0.2"/>
    <row r="323" s="7" customFormat="1" ht="14.25" x14ac:dyDescent="0.2"/>
    <row r="324" s="7" customFormat="1" ht="14.25" x14ac:dyDescent="0.2"/>
    <row r="325" s="7" customFormat="1" ht="14.25" x14ac:dyDescent="0.2"/>
    <row r="326" s="7" customFormat="1" ht="14.25" x14ac:dyDescent="0.2"/>
    <row r="327" s="7" customFormat="1" ht="14.25" x14ac:dyDescent="0.2"/>
    <row r="328" s="7" customFormat="1" ht="14.25" x14ac:dyDescent="0.2"/>
    <row r="329" s="7" customFormat="1" ht="14.25" x14ac:dyDescent="0.2"/>
    <row r="330" s="7" customFormat="1" ht="14.25" x14ac:dyDescent="0.2"/>
    <row r="331" s="7" customFormat="1" ht="14.25" x14ac:dyDescent="0.2"/>
    <row r="332" s="7" customFormat="1" ht="14.25" x14ac:dyDescent="0.2"/>
    <row r="333" s="7" customFormat="1" ht="14.25" x14ac:dyDescent="0.2"/>
    <row r="334" s="7" customFormat="1" ht="14.25" x14ac:dyDescent="0.2"/>
    <row r="335" s="7" customFormat="1" ht="14.25" x14ac:dyDescent="0.2"/>
    <row r="336" s="7" customFormat="1" ht="14.25" x14ac:dyDescent="0.2"/>
    <row r="337" s="7" customFormat="1" ht="14.25" x14ac:dyDescent="0.2"/>
    <row r="338" s="7" customFormat="1" ht="14.25" x14ac:dyDescent="0.2"/>
    <row r="339" s="7" customFormat="1" ht="14.25" x14ac:dyDescent="0.2"/>
    <row r="340" s="7" customFormat="1" ht="14.25" x14ac:dyDescent="0.2"/>
    <row r="341" s="7" customFormat="1" ht="14.25" x14ac:dyDescent="0.2"/>
    <row r="342" s="7" customFormat="1" ht="14.25" x14ac:dyDescent="0.2"/>
    <row r="343" s="7" customFormat="1" ht="14.25" x14ac:dyDescent="0.2"/>
    <row r="344" s="7" customFormat="1" ht="14.25" x14ac:dyDescent="0.2"/>
    <row r="345" s="7" customFormat="1" ht="14.25" x14ac:dyDescent="0.2"/>
    <row r="346" s="7" customFormat="1" ht="14.25" x14ac:dyDescent="0.2"/>
    <row r="347" s="7" customFormat="1" ht="14.25" x14ac:dyDescent="0.2"/>
    <row r="348" s="7" customFormat="1" ht="14.25" x14ac:dyDescent="0.2"/>
    <row r="349" s="7" customFormat="1" ht="14.25" x14ac:dyDescent="0.2"/>
    <row r="350" s="7" customFormat="1" ht="14.25" x14ac:dyDescent="0.2"/>
    <row r="351" s="7" customFormat="1" ht="14.25" x14ac:dyDescent="0.2"/>
    <row r="352" s="7" customFormat="1" ht="14.25" x14ac:dyDescent="0.2"/>
    <row r="353" s="7" customFormat="1" ht="14.25" x14ac:dyDescent="0.2"/>
    <row r="354" s="7" customFormat="1" ht="14.25" x14ac:dyDescent="0.2"/>
    <row r="355" s="7" customFormat="1" ht="14.25" x14ac:dyDescent="0.2"/>
    <row r="356" s="7" customFormat="1" ht="14.25" x14ac:dyDescent="0.2"/>
    <row r="357" s="7" customFormat="1" ht="14.25" x14ac:dyDescent="0.2"/>
    <row r="358" s="7" customFormat="1" ht="14.25" x14ac:dyDescent="0.2"/>
    <row r="359" s="7" customFormat="1" ht="14.25" x14ac:dyDescent="0.2"/>
    <row r="360" s="7" customFormat="1" ht="14.25" x14ac:dyDescent="0.2"/>
    <row r="361" s="7" customFormat="1" ht="14.25" x14ac:dyDescent="0.2"/>
    <row r="362" s="7" customFormat="1" ht="14.25" x14ac:dyDescent="0.2"/>
    <row r="363" s="7" customFormat="1" ht="14.25" x14ac:dyDescent="0.2"/>
    <row r="364" s="7" customFormat="1" ht="14.25" x14ac:dyDescent="0.2"/>
    <row r="365" s="7" customFormat="1" ht="14.25" x14ac:dyDescent="0.2"/>
    <row r="366" s="7" customFormat="1" ht="14.25" x14ac:dyDescent="0.2"/>
    <row r="367" s="7" customFormat="1" ht="14.25" x14ac:dyDescent="0.2"/>
    <row r="368" s="7" customFormat="1" ht="14.25" x14ac:dyDescent="0.2"/>
    <row r="369" s="7" customFormat="1" ht="14.25" x14ac:dyDescent="0.2"/>
    <row r="370" s="7" customFormat="1" ht="14.25" x14ac:dyDescent="0.2"/>
    <row r="371" s="7" customFormat="1" ht="14.25" x14ac:dyDescent="0.2"/>
    <row r="372" s="7" customFormat="1" ht="14.25" x14ac:dyDescent="0.2"/>
    <row r="373" s="7" customFormat="1" ht="14.25" x14ac:dyDescent="0.2"/>
    <row r="374" s="7" customFormat="1" ht="14.25" x14ac:dyDescent="0.2"/>
    <row r="375" s="7" customFormat="1" ht="14.25" x14ac:dyDescent="0.2"/>
    <row r="376" s="7" customFormat="1" ht="14.25" x14ac:dyDescent="0.2"/>
    <row r="377" s="7" customFormat="1" ht="14.25" x14ac:dyDescent="0.2"/>
    <row r="378" s="7" customFormat="1" ht="14.25" x14ac:dyDescent="0.2"/>
    <row r="379" s="7" customFormat="1" ht="14.25" x14ac:dyDescent="0.2"/>
    <row r="380" s="7" customFormat="1" ht="14.25" x14ac:dyDescent="0.2"/>
    <row r="381" s="7" customFormat="1" ht="14.25" x14ac:dyDescent="0.2"/>
    <row r="382" s="7" customFormat="1" ht="14.25" x14ac:dyDescent="0.2"/>
    <row r="383" s="7" customFormat="1" ht="14.25" x14ac:dyDescent="0.2"/>
    <row r="384" s="7" customFormat="1" ht="14.25" x14ac:dyDescent="0.2"/>
    <row r="385" s="7" customFormat="1" ht="14.25" x14ac:dyDescent="0.2"/>
    <row r="386" s="7" customFormat="1" ht="14.25" x14ac:dyDescent="0.2"/>
    <row r="387" s="7" customFormat="1" ht="14.25" x14ac:dyDescent="0.2"/>
    <row r="388" s="7" customFormat="1" ht="14.25" x14ac:dyDescent="0.2"/>
    <row r="389" s="7" customFormat="1" ht="14.25" x14ac:dyDescent="0.2"/>
    <row r="390" s="7" customFormat="1" ht="14.25" x14ac:dyDescent="0.2"/>
    <row r="391" s="7" customFormat="1" ht="14.25" x14ac:dyDescent="0.2"/>
    <row r="392" s="7" customFormat="1" ht="14.25" x14ac:dyDescent="0.2"/>
    <row r="393" s="7" customFormat="1" ht="14.25" x14ac:dyDescent="0.2"/>
    <row r="394" s="7" customFormat="1" ht="14.25" x14ac:dyDescent="0.2"/>
    <row r="395" s="7" customFormat="1" ht="14.25" x14ac:dyDescent="0.2"/>
    <row r="396" s="7" customFormat="1" ht="14.25" x14ac:dyDescent="0.2"/>
    <row r="397" s="7" customFormat="1" ht="14.25" x14ac:dyDescent="0.2"/>
    <row r="398" s="7" customFormat="1" ht="14.25" x14ac:dyDescent="0.2"/>
    <row r="399" s="7" customFormat="1" ht="14.25" x14ac:dyDescent="0.2"/>
    <row r="400" s="7" customFormat="1" ht="14.25" x14ac:dyDescent="0.2"/>
    <row r="401" s="7" customFormat="1" ht="14.25" x14ac:dyDescent="0.2"/>
    <row r="402" s="7" customFormat="1" ht="14.25" x14ac:dyDescent="0.2"/>
    <row r="403" s="7" customFormat="1" ht="14.25" x14ac:dyDescent="0.2"/>
    <row r="404" s="7" customFormat="1" ht="14.25" x14ac:dyDescent="0.2"/>
    <row r="405" s="7" customFormat="1" ht="14.25" x14ac:dyDescent="0.2"/>
    <row r="406" s="7" customFormat="1" ht="14.25" x14ac:dyDescent="0.2"/>
    <row r="407" s="7" customFormat="1" ht="14.25" x14ac:dyDescent="0.2"/>
    <row r="408" s="7" customFormat="1" ht="14.25" x14ac:dyDescent="0.2"/>
    <row r="409" s="7" customFormat="1" ht="14.25" x14ac:dyDescent="0.2"/>
    <row r="410" s="7" customFormat="1" ht="14.25" x14ac:dyDescent="0.2"/>
    <row r="411" s="7" customFormat="1" ht="14.25" x14ac:dyDescent="0.2"/>
    <row r="412" s="7" customFormat="1" ht="14.25" x14ac:dyDescent="0.2"/>
    <row r="413" s="7" customFormat="1" ht="14.25" x14ac:dyDescent="0.2"/>
    <row r="414" s="7" customFormat="1" ht="14.25" x14ac:dyDescent="0.2"/>
    <row r="415" s="7" customFormat="1" ht="14.25" x14ac:dyDescent="0.2"/>
    <row r="416" s="7" customFormat="1" ht="14.25" x14ac:dyDescent="0.2"/>
    <row r="417" s="7" customFormat="1" ht="14.25" x14ac:dyDescent="0.2"/>
    <row r="418" s="7" customFormat="1" ht="14.25" x14ac:dyDescent="0.2"/>
    <row r="419" s="7" customFormat="1" ht="14.25" x14ac:dyDescent="0.2"/>
    <row r="420" s="7" customFormat="1" ht="14.25" x14ac:dyDescent="0.2"/>
    <row r="421" s="7" customFormat="1" ht="14.25" x14ac:dyDescent="0.2"/>
    <row r="422" s="7" customFormat="1" ht="14.25" x14ac:dyDescent="0.2"/>
    <row r="423" s="7" customFormat="1" ht="14.25" x14ac:dyDescent="0.2"/>
    <row r="424" s="7" customFormat="1" ht="14.25" x14ac:dyDescent="0.2"/>
    <row r="425" s="7" customFormat="1" ht="14.25" x14ac:dyDescent="0.2"/>
    <row r="426" s="7" customFormat="1" ht="14.25" x14ac:dyDescent="0.2"/>
    <row r="427" s="7" customFormat="1" ht="14.25" x14ac:dyDescent="0.2"/>
    <row r="428" s="7" customFormat="1" ht="14.25" x14ac:dyDescent="0.2"/>
    <row r="429" s="7" customFormat="1" ht="14.25" x14ac:dyDescent="0.2"/>
    <row r="430" s="7" customFormat="1" ht="14.25" x14ac:dyDescent="0.2"/>
    <row r="431" s="7" customFormat="1" ht="14.25" x14ac:dyDescent="0.2"/>
    <row r="432" s="7" customFormat="1" ht="14.25" x14ac:dyDescent="0.2"/>
    <row r="433" s="7" customFormat="1" ht="14.25" x14ac:dyDescent="0.2"/>
    <row r="434" s="7" customFormat="1" ht="14.25" x14ac:dyDescent="0.2"/>
    <row r="435" s="7" customFormat="1" ht="14.25" x14ac:dyDescent="0.2"/>
    <row r="436" s="7" customFormat="1" ht="14.25" x14ac:dyDescent="0.2"/>
    <row r="437" s="7" customFormat="1" ht="14.25" x14ac:dyDescent="0.2"/>
    <row r="438" s="7" customFormat="1" ht="14.25" x14ac:dyDescent="0.2"/>
    <row r="439" s="7" customFormat="1" ht="14.25" x14ac:dyDescent="0.2"/>
    <row r="440" s="7" customFormat="1" ht="14.25" x14ac:dyDescent="0.2"/>
    <row r="441" s="7" customFormat="1" ht="14.25" x14ac:dyDescent="0.2"/>
    <row r="442" s="7" customFormat="1" ht="14.25" x14ac:dyDescent="0.2"/>
    <row r="443" s="7" customFormat="1" ht="14.25" x14ac:dyDescent="0.2"/>
    <row r="444" s="7" customFormat="1" ht="14.25" x14ac:dyDescent="0.2"/>
    <row r="445" s="7" customFormat="1" ht="14.25" x14ac:dyDescent="0.2"/>
    <row r="446" s="7" customFormat="1" ht="14.25" x14ac:dyDescent="0.2"/>
    <row r="447" s="7" customFormat="1" ht="14.25" x14ac:dyDescent="0.2"/>
    <row r="448" s="7" customFormat="1" ht="14.25" x14ac:dyDescent="0.2"/>
    <row r="449" s="7" customFormat="1" ht="14.25" x14ac:dyDescent="0.2"/>
    <row r="450" s="7" customFormat="1" ht="14.25" x14ac:dyDescent="0.2"/>
    <row r="451" s="7" customFormat="1" ht="14.25" x14ac:dyDescent="0.2"/>
    <row r="452" s="7" customFormat="1" ht="14.25" x14ac:dyDescent="0.2"/>
    <row r="453" s="7" customFormat="1" ht="14.25" x14ac:dyDescent="0.2"/>
    <row r="454" s="7" customFormat="1" ht="14.25" x14ac:dyDescent="0.2"/>
    <row r="455" s="7" customFormat="1" ht="14.25" x14ac:dyDescent="0.2"/>
    <row r="456" s="7" customFormat="1" ht="14.25" x14ac:dyDescent="0.2"/>
    <row r="457" s="7" customFormat="1" ht="14.25" x14ac:dyDescent="0.2"/>
    <row r="458" s="7" customFormat="1" ht="14.25" x14ac:dyDescent="0.2"/>
    <row r="459" s="7" customFormat="1" ht="14.25" x14ac:dyDescent="0.2"/>
    <row r="460" s="7" customFormat="1" ht="14.25" x14ac:dyDescent="0.2"/>
    <row r="461" s="7" customFormat="1" ht="14.25" x14ac:dyDescent="0.2"/>
    <row r="462" s="7" customFormat="1" ht="14.25" x14ac:dyDescent="0.2"/>
    <row r="463" s="7" customFormat="1" ht="14.25" x14ac:dyDescent="0.2"/>
    <row r="464" s="7" customFormat="1" ht="14.25" x14ac:dyDescent="0.2"/>
    <row r="465" s="7" customFormat="1" ht="14.25" x14ac:dyDescent="0.2"/>
    <row r="466" s="7" customFormat="1" ht="14.25" x14ac:dyDescent="0.2"/>
    <row r="467" s="7" customFormat="1" ht="14.25" x14ac:dyDescent="0.2"/>
    <row r="468" s="7" customFormat="1" ht="14.25" x14ac:dyDescent="0.2"/>
    <row r="469" s="7" customFormat="1" ht="14.25" x14ac:dyDescent="0.2"/>
    <row r="470" s="7" customFormat="1" ht="14.25" x14ac:dyDescent="0.2"/>
    <row r="471" s="7" customFormat="1" ht="14.25" x14ac:dyDescent="0.2"/>
    <row r="472" s="7" customFormat="1" ht="14.25" x14ac:dyDescent="0.2"/>
    <row r="473" s="7" customFormat="1" ht="14.25" x14ac:dyDescent="0.2"/>
    <row r="474" s="7" customFormat="1" ht="14.25" x14ac:dyDescent="0.2"/>
    <row r="475" s="7" customFormat="1" ht="14.25" x14ac:dyDescent="0.2"/>
    <row r="476" s="7" customFormat="1" ht="14.25" x14ac:dyDescent="0.2"/>
    <row r="477" s="7" customFormat="1" ht="14.25" x14ac:dyDescent="0.2"/>
    <row r="478" s="7" customFormat="1" ht="14.25" x14ac:dyDescent="0.2"/>
    <row r="479" s="7" customFormat="1" ht="14.25" x14ac:dyDescent="0.2"/>
    <row r="480" s="7" customFormat="1" ht="14.25" x14ac:dyDescent="0.2"/>
    <row r="481" s="7" customFormat="1" ht="14.25" x14ac:dyDescent="0.2"/>
    <row r="482" s="7" customFormat="1" ht="14.25" x14ac:dyDescent="0.2"/>
    <row r="483" s="7" customFormat="1" ht="14.25" x14ac:dyDescent="0.2"/>
    <row r="484" s="7" customFormat="1" ht="14.25" x14ac:dyDescent="0.2"/>
    <row r="485" s="7" customFormat="1" ht="14.25" x14ac:dyDescent="0.2"/>
    <row r="486" s="7" customFormat="1" ht="14.25" x14ac:dyDescent="0.2"/>
    <row r="487" s="7" customFormat="1" ht="14.25" x14ac:dyDescent="0.2"/>
    <row r="488" s="7" customFormat="1" ht="14.25" x14ac:dyDescent="0.2"/>
    <row r="489" s="7" customFormat="1" ht="14.25" x14ac:dyDescent="0.2"/>
    <row r="490" s="7" customFormat="1" ht="14.25" x14ac:dyDescent="0.2"/>
    <row r="491" s="7" customFormat="1" ht="14.25" x14ac:dyDescent="0.2"/>
    <row r="492" s="7" customFormat="1" ht="14.25" x14ac:dyDescent="0.2"/>
    <row r="493" s="7" customFormat="1" ht="14.25" x14ac:dyDescent="0.2"/>
    <row r="494" s="7" customFormat="1" ht="14.25" x14ac:dyDescent="0.2"/>
    <row r="495" s="7" customFormat="1" ht="14.25" x14ac:dyDescent="0.2"/>
    <row r="496" s="7" customFormat="1" ht="14.25" x14ac:dyDescent="0.2"/>
    <row r="497" s="7" customFormat="1" ht="14.25" x14ac:dyDescent="0.2"/>
    <row r="498" s="7" customFormat="1" ht="14.25" x14ac:dyDescent="0.2"/>
    <row r="499" s="7" customFormat="1" ht="14.25" x14ac:dyDescent="0.2"/>
    <row r="500" s="7" customFormat="1" ht="14.25" x14ac:dyDescent="0.2"/>
    <row r="501" s="7" customFormat="1" ht="14.25" x14ac:dyDescent="0.2"/>
    <row r="502" s="7" customFormat="1" ht="14.25" x14ac:dyDescent="0.2"/>
    <row r="503" s="7" customFormat="1" ht="14.25" x14ac:dyDescent="0.2"/>
    <row r="504" s="7" customFormat="1" ht="14.25" x14ac:dyDescent="0.2"/>
    <row r="505" s="7" customFormat="1" ht="14.25" x14ac:dyDescent="0.2"/>
    <row r="506" s="7" customFormat="1" ht="14.25" x14ac:dyDescent="0.2"/>
    <row r="507" s="7" customFormat="1" ht="14.25" x14ac:dyDescent="0.2"/>
    <row r="508" s="7" customFormat="1" ht="14.25" x14ac:dyDescent="0.2"/>
    <row r="509" s="7" customFormat="1" ht="14.25" x14ac:dyDescent="0.2"/>
    <row r="510" s="7" customFormat="1" ht="14.25" x14ac:dyDescent="0.2"/>
    <row r="511" s="7" customFormat="1" ht="14.25" x14ac:dyDescent="0.2"/>
    <row r="512" s="7" customFormat="1" ht="14.25" x14ac:dyDescent="0.2"/>
    <row r="513" s="7" customFormat="1" ht="14.25" x14ac:dyDescent="0.2"/>
    <row r="514" s="7" customFormat="1" ht="14.25" x14ac:dyDescent="0.2"/>
    <row r="515" s="7" customFormat="1" ht="14.25" x14ac:dyDescent="0.2"/>
    <row r="516" s="7" customFormat="1" ht="14.25" x14ac:dyDescent="0.2"/>
    <row r="517" s="7" customFormat="1" ht="14.25" x14ac:dyDescent="0.2"/>
    <row r="518" s="7" customFormat="1" ht="14.25" x14ac:dyDescent="0.2"/>
    <row r="519" s="7" customFormat="1" ht="14.25" x14ac:dyDescent="0.2"/>
    <row r="520" s="7" customFormat="1" ht="14.25" x14ac:dyDescent="0.2"/>
    <row r="521" s="7" customFormat="1" ht="14.25" x14ac:dyDescent="0.2"/>
    <row r="522" s="7" customFormat="1" ht="14.25" x14ac:dyDescent="0.2"/>
    <row r="523" s="7" customFormat="1" ht="14.25" x14ac:dyDescent="0.2"/>
    <row r="524" s="7" customFormat="1" ht="14.25" x14ac:dyDescent="0.2"/>
    <row r="525" s="7" customFormat="1" ht="14.25" x14ac:dyDescent="0.2"/>
    <row r="526" s="7" customFormat="1" ht="14.25" x14ac:dyDescent="0.2"/>
    <row r="527" s="7" customFormat="1" ht="14.25" x14ac:dyDescent="0.2"/>
    <row r="528" s="7" customFormat="1" ht="14.25" x14ac:dyDescent="0.2"/>
    <row r="529" s="7" customFormat="1" ht="14.25" x14ac:dyDescent="0.2"/>
    <row r="530" s="7" customFormat="1" ht="14.25" x14ac:dyDescent="0.2"/>
    <row r="531" s="7" customFormat="1" ht="14.25" x14ac:dyDescent="0.2"/>
    <row r="532" s="7" customFormat="1" ht="14.25" x14ac:dyDescent="0.2"/>
    <row r="533" s="7" customFormat="1" ht="14.25" x14ac:dyDescent="0.2"/>
    <row r="534" s="7" customFormat="1" ht="14.25" x14ac:dyDescent="0.2"/>
    <row r="535" s="7" customFormat="1" ht="14.25" x14ac:dyDescent="0.2"/>
    <row r="536" s="7" customFormat="1" ht="14.25" x14ac:dyDescent="0.2"/>
    <row r="537" s="7" customFormat="1" ht="14.25" x14ac:dyDescent="0.2"/>
    <row r="538" s="7" customFormat="1" ht="14.25" x14ac:dyDescent="0.2"/>
    <row r="539" s="7" customFormat="1" ht="14.25" x14ac:dyDescent="0.2"/>
    <row r="540" s="7" customFormat="1" ht="14.25" x14ac:dyDescent="0.2"/>
    <row r="541" s="7" customFormat="1" ht="14.25" x14ac:dyDescent="0.2"/>
    <row r="542" s="7" customFormat="1" ht="14.25" x14ac:dyDescent="0.2"/>
    <row r="543" s="7" customFormat="1" ht="14.25" x14ac:dyDescent="0.2"/>
    <row r="544" s="7" customFormat="1" ht="14.25" x14ac:dyDescent="0.2"/>
    <row r="545" s="7" customFormat="1" ht="14.25" x14ac:dyDescent="0.2"/>
    <row r="546" s="7" customFormat="1" ht="14.25" x14ac:dyDescent="0.2"/>
    <row r="547" s="7" customFormat="1" ht="14.25" x14ac:dyDescent="0.2"/>
    <row r="548" s="7" customFormat="1" ht="14.25" x14ac:dyDescent="0.2"/>
    <row r="549" s="7" customFormat="1" ht="14.25" x14ac:dyDescent="0.2"/>
    <row r="550" s="7" customFormat="1" ht="14.25" x14ac:dyDescent="0.2"/>
    <row r="551" s="7" customFormat="1" ht="14.25" x14ac:dyDescent="0.2"/>
    <row r="552" s="7" customFormat="1" ht="14.25" x14ac:dyDescent="0.2"/>
    <row r="553" s="7" customFormat="1" ht="14.25" x14ac:dyDescent="0.2"/>
    <row r="554" s="7" customFormat="1" ht="14.25" x14ac:dyDescent="0.2"/>
    <row r="555" s="7" customFormat="1" ht="14.25" x14ac:dyDescent="0.2"/>
    <row r="556" s="7" customFormat="1" ht="14.25" x14ac:dyDescent="0.2"/>
    <row r="557" s="7" customFormat="1" ht="14.25" x14ac:dyDescent="0.2"/>
    <row r="558" s="7" customFormat="1" ht="14.25" x14ac:dyDescent="0.2"/>
    <row r="559" s="7" customFormat="1" ht="14.25" x14ac:dyDescent="0.2"/>
    <row r="560" s="7" customFormat="1" ht="14.25" x14ac:dyDescent="0.2"/>
    <row r="561" s="7" customFormat="1" ht="14.25" x14ac:dyDescent="0.2"/>
    <row r="562" s="7" customFormat="1" ht="14.25" x14ac:dyDescent="0.2"/>
    <row r="563" s="7" customFormat="1" ht="14.25" x14ac:dyDescent="0.2"/>
    <row r="564" s="7" customFormat="1" ht="14.25" x14ac:dyDescent="0.2"/>
    <row r="565" s="7" customFormat="1" ht="14.25" x14ac:dyDescent="0.2"/>
    <row r="566" s="7" customFormat="1" ht="14.25" x14ac:dyDescent="0.2"/>
    <row r="567" s="7" customFormat="1" ht="14.25" x14ac:dyDescent="0.2"/>
    <row r="568" s="7" customFormat="1" ht="14.25" x14ac:dyDescent="0.2"/>
    <row r="569" s="7" customFormat="1" ht="14.25" x14ac:dyDescent="0.2"/>
    <row r="570" s="7" customFormat="1" ht="14.25" x14ac:dyDescent="0.2"/>
    <row r="571" s="7" customFormat="1" ht="14.25" x14ac:dyDescent="0.2"/>
    <row r="572" s="7" customFormat="1" ht="14.25" x14ac:dyDescent="0.2"/>
    <row r="573" s="7" customFormat="1" ht="14.25" x14ac:dyDescent="0.2"/>
    <row r="574" s="7" customFormat="1" ht="14.25" x14ac:dyDescent="0.2"/>
    <row r="575" s="7" customFormat="1" ht="14.25" x14ac:dyDescent="0.2"/>
    <row r="576" s="7" customFormat="1" ht="14.25" x14ac:dyDescent="0.2"/>
    <row r="577" s="7" customFormat="1" ht="14.25" x14ac:dyDescent="0.2"/>
    <row r="578" s="7" customFormat="1" ht="14.25" x14ac:dyDescent="0.2"/>
    <row r="579" s="7" customFormat="1" ht="14.25" x14ac:dyDescent="0.2"/>
    <row r="580" s="7" customFormat="1" ht="14.25" x14ac:dyDescent="0.2"/>
    <row r="581" s="7" customFormat="1" ht="14.25" x14ac:dyDescent="0.2"/>
    <row r="582" s="7" customFormat="1" ht="14.25" x14ac:dyDescent="0.2"/>
    <row r="583" s="7" customFormat="1" ht="14.25" x14ac:dyDescent="0.2"/>
    <row r="584" s="7" customFormat="1" ht="14.25" x14ac:dyDescent="0.2"/>
    <row r="585" s="7" customFormat="1" ht="14.25" x14ac:dyDescent="0.2"/>
    <row r="586" s="7" customFormat="1" ht="14.25" x14ac:dyDescent="0.2"/>
    <row r="587" s="7" customFormat="1" ht="14.25" x14ac:dyDescent="0.2"/>
    <row r="588" s="7" customFormat="1" ht="14.25" x14ac:dyDescent="0.2"/>
    <row r="589" s="7" customFormat="1" ht="14.25" x14ac:dyDescent="0.2"/>
    <row r="590" s="7" customFormat="1" ht="14.25" x14ac:dyDescent="0.2"/>
    <row r="591" s="7" customFormat="1" ht="14.25" x14ac:dyDescent="0.2"/>
    <row r="592" s="7" customFormat="1" ht="14.25" x14ac:dyDescent="0.2"/>
    <row r="593" s="7" customFormat="1" ht="14.25" x14ac:dyDescent="0.2"/>
    <row r="594" s="7" customFormat="1" ht="14.25" x14ac:dyDescent="0.2"/>
    <row r="595" s="7" customFormat="1" ht="14.25" x14ac:dyDescent="0.2"/>
    <row r="596" s="7" customFormat="1" ht="14.25" x14ac:dyDescent="0.2"/>
    <row r="597" s="7" customFormat="1" ht="14.25" x14ac:dyDescent="0.2"/>
    <row r="598" s="7" customFormat="1" ht="14.25" x14ac:dyDescent="0.2"/>
    <row r="599" s="7" customFormat="1" ht="14.25" x14ac:dyDescent="0.2"/>
    <row r="600" s="7" customFormat="1" ht="14.25" x14ac:dyDescent="0.2"/>
    <row r="601" s="7" customFormat="1" ht="14.25" x14ac:dyDescent="0.2"/>
    <row r="602" s="7" customFormat="1" ht="14.25" x14ac:dyDescent="0.2"/>
    <row r="603" s="7" customFormat="1" ht="14.25" x14ac:dyDescent="0.2"/>
    <row r="604" s="7" customFormat="1" ht="14.25" x14ac:dyDescent="0.2"/>
    <row r="605" s="7" customFormat="1" ht="14.25" x14ac:dyDescent="0.2"/>
    <row r="606" s="7" customFormat="1" ht="14.25" x14ac:dyDescent="0.2"/>
    <row r="607" s="7" customFormat="1" ht="14.25" x14ac:dyDescent="0.2"/>
    <row r="608" s="7" customFormat="1" ht="14.25" x14ac:dyDescent="0.2"/>
    <row r="609" s="7" customFormat="1" ht="14.25" x14ac:dyDescent="0.2"/>
    <row r="610" s="7" customFormat="1" ht="14.25" x14ac:dyDescent="0.2"/>
    <row r="611" s="7" customFormat="1" ht="14.25" x14ac:dyDescent="0.2"/>
    <row r="612" s="7" customFormat="1" ht="14.25" x14ac:dyDescent="0.2"/>
    <row r="613" s="7" customFormat="1" ht="14.25" x14ac:dyDescent="0.2"/>
    <row r="614" s="7" customFormat="1" ht="14.25" x14ac:dyDescent="0.2"/>
    <row r="615" s="7" customFormat="1" ht="14.25" x14ac:dyDescent="0.2"/>
    <row r="616" s="7" customFormat="1" ht="14.25" x14ac:dyDescent="0.2"/>
    <row r="617" s="7" customFormat="1" ht="14.25" x14ac:dyDescent="0.2"/>
    <row r="618" s="7" customFormat="1" ht="14.25" x14ac:dyDescent="0.2"/>
    <row r="619" s="7" customFormat="1" ht="14.25" x14ac:dyDescent="0.2"/>
    <row r="620" s="7" customFormat="1" ht="14.25" x14ac:dyDescent="0.2"/>
    <row r="621" s="7" customFormat="1" ht="14.25" x14ac:dyDescent="0.2"/>
    <row r="622" s="7" customFormat="1" ht="14.25" x14ac:dyDescent="0.2"/>
    <row r="623" s="7" customFormat="1" ht="14.25" x14ac:dyDescent="0.2"/>
    <row r="624" s="7" customFormat="1" ht="14.25" x14ac:dyDescent="0.2"/>
    <row r="625" s="7" customFormat="1" ht="14.25" x14ac:dyDescent="0.2"/>
    <row r="626" s="7" customFormat="1" ht="14.25" x14ac:dyDescent="0.2"/>
    <row r="627" s="7" customFormat="1" ht="14.25" x14ac:dyDescent="0.2"/>
    <row r="628" s="7" customFormat="1" ht="14.25" x14ac:dyDescent="0.2"/>
    <row r="629" s="7" customFormat="1" ht="14.25" x14ac:dyDescent="0.2"/>
    <row r="630" s="7" customFormat="1" ht="14.25" x14ac:dyDescent="0.2"/>
    <row r="631" s="7" customFormat="1" ht="14.25" x14ac:dyDescent="0.2"/>
    <row r="632" s="7" customFormat="1" ht="14.25" x14ac:dyDescent="0.2"/>
    <row r="633" s="7" customFormat="1" ht="14.25" x14ac:dyDescent="0.2"/>
    <row r="634" s="7" customFormat="1" ht="14.25" x14ac:dyDescent="0.2"/>
    <row r="635" s="7" customFormat="1" ht="14.25" x14ac:dyDescent="0.2"/>
    <row r="636" s="7" customFormat="1" ht="14.25" x14ac:dyDescent="0.2"/>
    <row r="637" s="7" customFormat="1" ht="14.25" x14ac:dyDescent="0.2"/>
    <row r="638" s="7" customFormat="1" ht="14.25" x14ac:dyDescent="0.2"/>
    <row r="639" s="7" customFormat="1" ht="14.25" x14ac:dyDescent="0.2"/>
    <row r="640" s="7" customFormat="1" ht="14.25" x14ac:dyDescent="0.2"/>
    <row r="641" s="7" customFormat="1" ht="14.25" x14ac:dyDescent="0.2"/>
    <row r="642" s="7" customFormat="1" ht="14.25" x14ac:dyDescent="0.2"/>
    <row r="643" s="7" customFormat="1" ht="14.25" x14ac:dyDescent="0.2"/>
    <row r="644" s="7" customFormat="1" ht="14.25" x14ac:dyDescent="0.2"/>
    <row r="645" s="7" customFormat="1" ht="14.25" x14ac:dyDescent="0.2"/>
    <row r="646" s="7" customFormat="1" ht="14.25" x14ac:dyDescent="0.2"/>
    <row r="647" s="7" customFormat="1" ht="14.25" x14ac:dyDescent="0.2"/>
    <row r="648" s="7" customFormat="1" ht="14.25" x14ac:dyDescent="0.2"/>
    <row r="649" s="7" customFormat="1" ht="14.25" x14ac:dyDescent="0.2"/>
    <row r="650" s="7" customFormat="1" ht="14.25" x14ac:dyDescent="0.2"/>
    <row r="651" s="7" customFormat="1" ht="14.25" x14ac:dyDescent="0.2"/>
    <row r="652" s="7" customFormat="1" ht="14.25" x14ac:dyDescent="0.2"/>
    <row r="653" s="7" customFormat="1" ht="14.25" x14ac:dyDescent="0.2"/>
    <row r="654" s="7" customFormat="1" ht="14.25" x14ac:dyDescent="0.2"/>
    <row r="655" s="7" customFormat="1" ht="14.25" x14ac:dyDescent="0.2"/>
    <row r="656" s="7" customFormat="1" ht="14.25" x14ac:dyDescent="0.2"/>
    <row r="657" s="7" customFormat="1" ht="14.25" x14ac:dyDescent="0.2"/>
    <row r="658" s="7" customFormat="1" ht="14.25" x14ac:dyDescent="0.2"/>
    <row r="659" s="7" customFormat="1" ht="14.25" x14ac:dyDescent="0.2"/>
    <row r="660" s="7" customFormat="1" ht="14.25" x14ac:dyDescent="0.2"/>
    <row r="661" s="7" customFormat="1" ht="14.25" x14ac:dyDescent="0.2"/>
    <row r="662" s="7" customFormat="1" ht="14.25" x14ac:dyDescent="0.2"/>
    <row r="663" s="7" customFormat="1" ht="14.25" x14ac:dyDescent="0.2"/>
    <row r="664" s="7" customFormat="1" ht="14.25" x14ac:dyDescent="0.2"/>
    <row r="665" s="7" customFormat="1" ht="14.25" x14ac:dyDescent="0.2"/>
    <row r="666" s="7" customFormat="1" ht="14.25" x14ac:dyDescent="0.2"/>
    <row r="667" s="7" customFormat="1" ht="14.25" x14ac:dyDescent="0.2"/>
    <row r="668" s="7" customFormat="1" ht="14.25" x14ac:dyDescent="0.2"/>
    <row r="669" s="7" customFormat="1" ht="14.25" x14ac:dyDescent="0.2"/>
    <row r="670" s="7" customFormat="1" ht="14.25" x14ac:dyDescent="0.2"/>
    <row r="671" s="7" customFormat="1" ht="14.25" x14ac:dyDescent="0.2"/>
    <row r="672" s="7" customFormat="1" ht="14.25" x14ac:dyDescent="0.2"/>
    <row r="673" s="7" customFormat="1" ht="14.25" x14ac:dyDescent="0.2"/>
    <row r="674" s="7" customFormat="1" ht="14.25" x14ac:dyDescent="0.2"/>
    <row r="675" s="7" customFormat="1" ht="14.25" x14ac:dyDescent="0.2"/>
    <row r="676" s="7" customFormat="1" ht="14.25" x14ac:dyDescent="0.2"/>
    <row r="677" s="7" customFormat="1" ht="14.25" x14ac:dyDescent="0.2"/>
    <row r="678" s="7" customFormat="1" ht="14.25" x14ac:dyDescent="0.2"/>
    <row r="679" s="7" customFormat="1" ht="14.25" x14ac:dyDescent="0.2"/>
    <row r="680" s="7" customFormat="1" ht="14.25" x14ac:dyDescent="0.2"/>
    <row r="681" s="7" customFormat="1" ht="14.25" x14ac:dyDescent="0.2"/>
    <row r="682" s="7" customFormat="1" ht="14.25" x14ac:dyDescent="0.2"/>
    <row r="683" s="7" customFormat="1" ht="14.25" x14ac:dyDescent="0.2"/>
    <row r="684" s="7" customFormat="1" ht="14.25" x14ac:dyDescent="0.2"/>
    <row r="685" s="7" customFormat="1" ht="14.25" x14ac:dyDescent="0.2"/>
    <row r="686" s="7" customFormat="1" ht="14.25" x14ac:dyDescent="0.2"/>
    <row r="687" s="7" customFormat="1" ht="14.25" x14ac:dyDescent="0.2"/>
    <row r="688" s="7" customFormat="1" ht="14.25" x14ac:dyDescent="0.2"/>
    <row r="689" s="7" customFormat="1" ht="14.25" x14ac:dyDescent="0.2"/>
    <row r="690" s="7" customFormat="1" ht="14.25" x14ac:dyDescent="0.2"/>
    <row r="691" s="7" customFormat="1" ht="14.25" x14ac:dyDescent="0.2"/>
    <row r="692" s="7" customFormat="1" ht="14.25" x14ac:dyDescent="0.2"/>
    <row r="693" s="7" customFormat="1" ht="14.25" x14ac:dyDescent="0.2"/>
    <row r="694" s="7" customFormat="1" ht="14.25" x14ac:dyDescent="0.2"/>
    <row r="695" s="7" customFormat="1" ht="14.25" x14ac:dyDescent="0.2"/>
    <row r="696" s="7" customFormat="1" ht="14.25" x14ac:dyDescent="0.2"/>
    <row r="697" s="7" customFormat="1" ht="14.25" x14ac:dyDescent="0.2"/>
    <row r="698" s="7" customFormat="1" ht="14.25" x14ac:dyDescent="0.2"/>
    <row r="699" s="7" customFormat="1" ht="14.25" x14ac:dyDescent="0.2"/>
    <row r="700" s="7" customFormat="1" ht="14.25" x14ac:dyDescent="0.2"/>
    <row r="701" s="7" customFormat="1" ht="14.25" x14ac:dyDescent="0.2"/>
    <row r="702" s="7" customFormat="1" ht="14.25" x14ac:dyDescent="0.2"/>
    <row r="703" s="7" customFormat="1" ht="14.25" x14ac:dyDescent="0.2"/>
    <row r="704" s="7" customFormat="1" ht="14.25" x14ac:dyDescent="0.2"/>
    <row r="705" s="7" customFormat="1" ht="14.25" x14ac:dyDescent="0.2"/>
    <row r="706" s="7" customFormat="1" ht="14.25" x14ac:dyDescent="0.2"/>
    <row r="707" s="7" customFormat="1" ht="14.25" x14ac:dyDescent="0.2"/>
    <row r="708" s="7" customFormat="1" ht="14.25" x14ac:dyDescent="0.2"/>
    <row r="709" s="7" customFormat="1" ht="14.25" x14ac:dyDescent="0.2"/>
    <row r="710" s="7" customFormat="1" ht="14.25" x14ac:dyDescent="0.2"/>
    <row r="711" s="7" customFormat="1" ht="14.25" x14ac:dyDescent="0.2"/>
    <row r="712" s="7" customFormat="1" ht="14.25" x14ac:dyDescent="0.2"/>
    <row r="713" s="7" customFormat="1" ht="14.25" x14ac:dyDescent="0.2"/>
    <row r="714" s="7" customFormat="1" ht="14.25" x14ac:dyDescent="0.2"/>
    <row r="715" s="7" customFormat="1" ht="14.25" x14ac:dyDescent="0.2"/>
    <row r="716" s="7" customFormat="1" ht="14.25" x14ac:dyDescent="0.2"/>
    <row r="717" s="7" customFormat="1" ht="14.25" x14ac:dyDescent="0.2"/>
    <row r="718" s="7" customFormat="1" ht="14.25" x14ac:dyDescent="0.2"/>
    <row r="719" s="7" customFormat="1" ht="14.25" x14ac:dyDescent="0.2"/>
    <row r="720" s="7" customFormat="1" ht="14.25" x14ac:dyDescent="0.2"/>
    <row r="721" s="7" customFormat="1" ht="14.25" x14ac:dyDescent="0.2"/>
    <row r="722" s="7" customFormat="1" ht="14.25" x14ac:dyDescent="0.2"/>
    <row r="723" s="7" customFormat="1" ht="14.25" x14ac:dyDescent="0.2"/>
    <row r="724" s="7" customFormat="1" ht="14.25" x14ac:dyDescent="0.2"/>
    <row r="725" s="7" customFormat="1" ht="14.25" x14ac:dyDescent="0.2"/>
    <row r="726" s="7" customFormat="1" ht="14.25" x14ac:dyDescent="0.2"/>
    <row r="727" s="7" customFormat="1" ht="14.25" x14ac:dyDescent="0.2"/>
    <row r="728" s="7" customFormat="1" ht="14.25" x14ac:dyDescent="0.2"/>
    <row r="729" s="7" customFormat="1" ht="14.25" x14ac:dyDescent="0.2"/>
    <row r="730" s="7" customFormat="1" ht="14.25" x14ac:dyDescent="0.2"/>
    <row r="731" s="7" customFormat="1" ht="14.25" x14ac:dyDescent="0.2"/>
    <row r="732" s="7" customFormat="1" ht="14.25" x14ac:dyDescent="0.2"/>
    <row r="733" s="7" customFormat="1" ht="14.25" x14ac:dyDescent="0.2"/>
    <row r="734" s="7" customFormat="1" ht="14.25" x14ac:dyDescent="0.2"/>
    <row r="735" s="7" customFormat="1" ht="14.25" x14ac:dyDescent="0.2"/>
    <row r="736" s="7" customFormat="1" ht="14.25" x14ac:dyDescent="0.2"/>
    <row r="737" s="7" customFormat="1" ht="14.25" x14ac:dyDescent="0.2"/>
    <row r="738" s="7" customFormat="1" ht="14.25" x14ac:dyDescent="0.2"/>
    <row r="739" s="7" customFormat="1" ht="14.25" x14ac:dyDescent="0.2"/>
    <row r="740" s="7" customFormat="1" ht="14.25" x14ac:dyDescent="0.2"/>
    <row r="741" s="7" customFormat="1" ht="14.25" x14ac:dyDescent="0.2"/>
    <row r="742" s="7" customFormat="1" ht="14.25" x14ac:dyDescent="0.2"/>
    <row r="743" s="7" customFormat="1" ht="14.25" x14ac:dyDescent="0.2"/>
    <row r="744" s="7" customFormat="1" ht="14.25" x14ac:dyDescent="0.2"/>
    <row r="745" s="7" customFormat="1" ht="14.25" x14ac:dyDescent="0.2"/>
    <row r="746" s="7" customFormat="1" ht="14.25" x14ac:dyDescent="0.2"/>
    <row r="747" s="7" customFormat="1" ht="14.25" x14ac:dyDescent="0.2"/>
    <row r="748" s="7" customFormat="1" ht="14.25" x14ac:dyDescent="0.2"/>
    <row r="749" s="7" customFormat="1" ht="14.25" x14ac:dyDescent="0.2"/>
    <row r="750" s="7" customFormat="1" ht="14.25" x14ac:dyDescent="0.2"/>
    <row r="751" s="7" customFormat="1" ht="14.25" x14ac:dyDescent="0.2"/>
    <row r="752" s="7" customFormat="1" ht="14.25" x14ac:dyDescent="0.2"/>
    <row r="753" s="7" customFormat="1" ht="14.25" x14ac:dyDescent="0.2"/>
    <row r="754" s="7" customFormat="1" ht="14.25" x14ac:dyDescent="0.2"/>
    <row r="755" s="7" customFormat="1" ht="14.25" x14ac:dyDescent="0.2"/>
    <row r="756" s="7" customFormat="1" ht="14.25" x14ac:dyDescent="0.2"/>
    <row r="757" s="7" customFormat="1" ht="14.25" x14ac:dyDescent="0.2"/>
    <row r="758" s="7" customFormat="1" ht="14.25" x14ac:dyDescent="0.2"/>
    <row r="759" s="7" customFormat="1" ht="14.25" x14ac:dyDescent="0.2"/>
    <row r="760" s="7" customFormat="1" ht="14.25" x14ac:dyDescent="0.2"/>
    <row r="761" s="7" customFormat="1" ht="14.25" x14ac:dyDescent="0.2"/>
    <row r="762" s="7" customFormat="1" ht="14.25" x14ac:dyDescent="0.2"/>
    <row r="763" s="7" customFormat="1" ht="14.25" x14ac:dyDescent="0.2"/>
    <row r="764" s="7" customFormat="1" ht="14.25" x14ac:dyDescent="0.2"/>
    <row r="765" s="7" customFormat="1" ht="14.25" x14ac:dyDescent="0.2"/>
    <row r="766" s="7" customFormat="1" ht="14.25" x14ac:dyDescent="0.2"/>
    <row r="767" s="7" customFormat="1" ht="14.25" x14ac:dyDescent="0.2"/>
    <row r="768" s="7" customFormat="1" ht="14.25" x14ac:dyDescent="0.2"/>
    <row r="769" s="7" customFormat="1" ht="14.25" x14ac:dyDescent="0.2"/>
    <row r="770" s="7" customFormat="1" ht="14.25" x14ac:dyDescent="0.2"/>
    <row r="771" s="7" customFormat="1" ht="14.25" x14ac:dyDescent="0.2"/>
    <row r="772" s="7" customFormat="1" ht="14.25" x14ac:dyDescent="0.2"/>
    <row r="773" s="7" customFormat="1" ht="14.25" x14ac:dyDescent="0.2"/>
    <row r="774" s="7" customFormat="1" ht="14.25" x14ac:dyDescent="0.2"/>
    <row r="775" s="7" customFormat="1" ht="14.25" x14ac:dyDescent="0.2"/>
    <row r="776" s="7" customFormat="1" ht="14.25" x14ac:dyDescent="0.2"/>
    <row r="777" s="7" customFormat="1" ht="14.25" x14ac:dyDescent="0.2"/>
    <row r="778" s="7" customFormat="1" ht="14.25" x14ac:dyDescent="0.2"/>
    <row r="779" s="7" customFormat="1" ht="14.25" x14ac:dyDescent="0.2"/>
    <row r="780" s="7" customFormat="1" ht="14.25" x14ac:dyDescent="0.2"/>
    <row r="781" s="7" customFormat="1" ht="14.25" x14ac:dyDescent="0.2"/>
    <row r="782" s="7" customFormat="1" ht="14.25" x14ac:dyDescent="0.2"/>
    <row r="783" s="7" customFormat="1" ht="14.25" x14ac:dyDescent="0.2"/>
    <row r="784" s="7" customFormat="1" ht="14.25" x14ac:dyDescent="0.2"/>
    <row r="785" s="7" customFormat="1" ht="14.25" x14ac:dyDescent="0.2"/>
    <row r="786" s="7" customFormat="1" ht="14.25" x14ac:dyDescent="0.2"/>
    <row r="787" s="7" customFormat="1" ht="14.25" x14ac:dyDescent="0.2"/>
    <row r="788" s="7" customFormat="1" ht="14.25" x14ac:dyDescent="0.2"/>
    <row r="789" s="7" customFormat="1" ht="14.25" x14ac:dyDescent="0.2"/>
    <row r="790" s="7" customFormat="1" ht="14.25" x14ac:dyDescent="0.2"/>
    <row r="791" s="7" customFormat="1" ht="14.25" x14ac:dyDescent="0.2"/>
    <row r="792" s="7" customFormat="1" ht="14.25" x14ac:dyDescent="0.2"/>
    <row r="793" s="7" customFormat="1" ht="14.25" x14ac:dyDescent="0.2"/>
    <row r="794" s="7" customFormat="1" ht="14.25" x14ac:dyDescent="0.2"/>
    <row r="795" s="7" customFormat="1" ht="14.25" x14ac:dyDescent="0.2"/>
    <row r="796" s="7" customFormat="1" ht="14.25" x14ac:dyDescent="0.2"/>
    <row r="797" s="7" customFormat="1" ht="14.25" x14ac:dyDescent="0.2"/>
    <row r="798" s="7" customFormat="1" ht="14.25" x14ac:dyDescent="0.2"/>
    <row r="799" s="7" customFormat="1" ht="14.25" x14ac:dyDescent="0.2"/>
    <row r="800" s="7" customFormat="1" ht="14.25" x14ac:dyDescent="0.2"/>
    <row r="801" s="7" customFormat="1" ht="14.25" x14ac:dyDescent="0.2"/>
    <row r="802" s="7" customFormat="1" ht="14.25" x14ac:dyDescent="0.2"/>
    <row r="803" s="7" customFormat="1" ht="14.25" x14ac:dyDescent="0.2"/>
    <row r="804" s="7" customFormat="1" ht="14.25" x14ac:dyDescent="0.2"/>
    <row r="805" s="7" customFormat="1" ht="14.25" x14ac:dyDescent="0.2"/>
    <row r="806" s="7" customFormat="1" ht="14.25" x14ac:dyDescent="0.2"/>
    <row r="807" s="7" customFormat="1" ht="14.25" x14ac:dyDescent="0.2"/>
    <row r="808" s="7" customFormat="1" ht="14.25" x14ac:dyDescent="0.2"/>
    <row r="809" s="7" customFormat="1" ht="14.25" x14ac:dyDescent="0.2"/>
    <row r="810" s="7" customFormat="1" ht="14.25" x14ac:dyDescent="0.2"/>
    <row r="811" s="7" customFormat="1" ht="14.25" x14ac:dyDescent="0.2"/>
    <row r="812" s="7" customFormat="1" ht="14.25" x14ac:dyDescent="0.2"/>
    <row r="813" s="7" customFormat="1" ht="14.25" x14ac:dyDescent="0.2"/>
    <row r="814" s="7" customFormat="1" ht="14.25" x14ac:dyDescent="0.2"/>
    <row r="815" s="7" customFormat="1" ht="14.25" x14ac:dyDescent="0.2"/>
    <row r="816" s="7" customFormat="1" ht="14.25" x14ac:dyDescent="0.2"/>
    <row r="817" s="7" customFormat="1" ht="14.25" x14ac:dyDescent="0.2"/>
    <row r="818" s="7" customFormat="1" ht="14.25" x14ac:dyDescent="0.2"/>
    <row r="819" s="7" customFormat="1" ht="14.25" x14ac:dyDescent="0.2"/>
    <row r="820" s="7" customFormat="1" ht="14.25" x14ac:dyDescent="0.2"/>
    <row r="821" s="7" customFormat="1" ht="14.25" x14ac:dyDescent="0.2"/>
    <row r="822" s="7" customFormat="1" ht="14.25" x14ac:dyDescent="0.2"/>
    <row r="823" s="7" customFormat="1" ht="14.25" x14ac:dyDescent="0.2"/>
    <row r="824" s="7" customFormat="1" ht="14.25" x14ac:dyDescent="0.2"/>
    <row r="825" s="7" customFormat="1" ht="14.25" x14ac:dyDescent="0.2"/>
    <row r="826" s="7" customFormat="1" ht="14.25" x14ac:dyDescent="0.2"/>
    <row r="827" s="7" customFormat="1" ht="14.25" x14ac:dyDescent="0.2"/>
    <row r="828" s="7" customFormat="1" ht="14.25" x14ac:dyDescent="0.2"/>
    <row r="829" s="7" customFormat="1" ht="14.25" x14ac:dyDescent="0.2"/>
    <row r="830" s="7" customFormat="1" ht="14.25" x14ac:dyDescent="0.2"/>
    <row r="831" s="7" customFormat="1" ht="14.25" x14ac:dyDescent="0.2"/>
    <row r="832" s="7" customFormat="1" ht="14.25" x14ac:dyDescent="0.2"/>
    <row r="833" s="7" customFormat="1" ht="14.25" x14ac:dyDescent="0.2"/>
    <row r="834" s="7" customFormat="1" ht="14.25" x14ac:dyDescent="0.2"/>
    <row r="835" s="7" customFormat="1" ht="14.25" x14ac:dyDescent="0.2"/>
    <row r="836" s="7" customFormat="1" ht="14.25" x14ac:dyDescent="0.2"/>
    <row r="837" s="7" customFormat="1" ht="14.25" x14ac:dyDescent="0.2"/>
    <row r="838" s="7" customFormat="1" ht="14.25" x14ac:dyDescent="0.2"/>
    <row r="839" s="7" customFormat="1" ht="14.25" x14ac:dyDescent="0.2"/>
    <row r="840" s="7" customFormat="1" ht="14.25" x14ac:dyDescent="0.2"/>
    <row r="841" s="7" customFormat="1" ht="14.25" x14ac:dyDescent="0.2"/>
    <row r="842" s="7" customFormat="1" ht="14.25" x14ac:dyDescent="0.2"/>
    <row r="843" s="7" customFormat="1" ht="14.25" x14ac:dyDescent="0.2"/>
    <row r="844" s="7" customFormat="1" ht="14.25" x14ac:dyDescent="0.2"/>
    <row r="845" s="7" customFormat="1" ht="14.25" x14ac:dyDescent="0.2"/>
    <row r="846" s="7" customFormat="1" ht="14.25" x14ac:dyDescent="0.2"/>
    <row r="847" s="7" customFormat="1" ht="14.25" x14ac:dyDescent="0.2"/>
    <row r="848" s="7" customFormat="1" ht="14.25" x14ac:dyDescent="0.2"/>
    <row r="849" s="7" customFormat="1" ht="14.25" x14ac:dyDescent="0.2"/>
    <row r="850" s="7" customFormat="1" ht="14.25" x14ac:dyDescent="0.2"/>
    <row r="851" s="7" customFormat="1" ht="14.25" x14ac:dyDescent="0.2"/>
    <row r="852" s="7" customFormat="1" ht="14.25" x14ac:dyDescent="0.2"/>
    <row r="853" s="7" customFormat="1" ht="14.25" x14ac:dyDescent="0.2"/>
    <row r="854" s="7" customFormat="1" ht="14.25" x14ac:dyDescent="0.2"/>
    <row r="855" s="7" customFormat="1" ht="14.25" x14ac:dyDescent="0.2"/>
    <row r="856" s="7" customFormat="1" ht="14.25" x14ac:dyDescent="0.2"/>
    <row r="857" s="7" customFormat="1" ht="14.25" x14ac:dyDescent="0.2"/>
    <row r="858" s="7" customFormat="1" ht="14.25" x14ac:dyDescent="0.2"/>
    <row r="859" s="7" customFormat="1" ht="14.25" x14ac:dyDescent="0.2"/>
    <row r="860" s="7" customFormat="1" ht="14.25" x14ac:dyDescent="0.2"/>
    <row r="861" s="7" customFormat="1" ht="14.25" x14ac:dyDescent="0.2"/>
    <row r="862" s="7" customFormat="1" ht="14.25" x14ac:dyDescent="0.2"/>
    <row r="863" s="7" customFormat="1" ht="14.25" x14ac:dyDescent="0.2"/>
    <row r="864" s="7" customFormat="1" ht="14.25" x14ac:dyDescent="0.2"/>
    <row r="865" s="7" customFormat="1" ht="14.25" x14ac:dyDescent="0.2"/>
    <row r="866" s="7" customFormat="1" ht="14.25" x14ac:dyDescent="0.2"/>
    <row r="867" s="7" customFormat="1" ht="14.25" x14ac:dyDescent="0.2"/>
    <row r="868" s="7" customFormat="1" ht="14.25" x14ac:dyDescent="0.2"/>
    <row r="869" s="7" customFormat="1" ht="14.25" x14ac:dyDescent="0.2"/>
    <row r="870" s="7" customFormat="1" ht="14.25" x14ac:dyDescent="0.2"/>
    <row r="871" s="7" customFormat="1" ht="14.25" x14ac:dyDescent="0.2"/>
    <row r="872" s="7" customFormat="1" ht="14.25" x14ac:dyDescent="0.2"/>
    <row r="873" s="7" customFormat="1" ht="14.25" x14ac:dyDescent="0.2"/>
    <row r="874" s="7" customFormat="1" ht="14.25" x14ac:dyDescent="0.2"/>
    <row r="875" s="7" customFormat="1" ht="14.25" x14ac:dyDescent="0.2"/>
    <row r="876" s="7" customFormat="1" ht="14.25" x14ac:dyDescent="0.2"/>
    <row r="877" s="7" customFormat="1" ht="14.25" x14ac:dyDescent="0.2"/>
    <row r="878" s="7" customFormat="1" ht="14.25" x14ac:dyDescent="0.2"/>
    <row r="879" s="7" customFormat="1" ht="14.25" x14ac:dyDescent="0.2"/>
    <row r="880" s="7" customFormat="1" ht="14.25" x14ac:dyDescent="0.2"/>
    <row r="881" s="7" customFormat="1" ht="14.25" x14ac:dyDescent="0.2"/>
    <row r="882" s="7" customFormat="1" ht="14.25" x14ac:dyDescent="0.2"/>
    <row r="883" s="7" customFormat="1" ht="14.25" x14ac:dyDescent="0.2"/>
    <row r="884" s="7" customFormat="1" ht="14.25" x14ac:dyDescent="0.2"/>
    <row r="885" s="7" customFormat="1" ht="14.25" x14ac:dyDescent="0.2"/>
    <row r="886" s="7" customFormat="1" ht="14.25" x14ac:dyDescent="0.2"/>
    <row r="887" s="7" customFormat="1" ht="14.25" x14ac:dyDescent="0.2"/>
    <row r="888" s="7" customFormat="1" ht="14.25" x14ac:dyDescent="0.2"/>
    <row r="889" s="7" customFormat="1" ht="14.25" x14ac:dyDescent="0.2"/>
    <row r="890" s="7" customFormat="1" ht="14.25" x14ac:dyDescent="0.2"/>
    <row r="891" s="7" customFormat="1" ht="14.25" x14ac:dyDescent="0.2"/>
    <row r="892" s="7" customFormat="1" ht="14.25" x14ac:dyDescent="0.2"/>
    <row r="893" s="7" customFormat="1" ht="14.25" x14ac:dyDescent="0.2"/>
    <row r="894" s="7" customFormat="1" ht="14.25" x14ac:dyDescent="0.2"/>
    <row r="895" s="7" customFormat="1" ht="14.25" x14ac:dyDescent="0.2"/>
    <row r="896" s="7" customFormat="1" ht="14.25" x14ac:dyDescent="0.2"/>
    <row r="897" s="7" customFormat="1" ht="14.25" x14ac:dyDescent="0.2"/>
    <row r="898" s="7" customFormat="1" ht="14.25" x14ac:dyDescent="0.2"/>
    <row r="899" s="7" customFormat="1" ht="14.25" x14ac:dyDescent="0.2"/>
    <row r="900" s="7" customFormat="1" ht="14.25" x14ac:dyDescent="0.2"/>
    <row r="901" s="7" customFormat="1" ht="14.25" x14ac:dyDescent="0.2"/>
    <row r="902" s="7" customFormat="1" ht="14.25" x14ac:dyDescent="0.2"/>
    <row r="903" s="7" customFormat="1" ht="14.25" x14ac:dyDescent="0.2"/>
    <row r="904" s="7" customFormat="1" ht="14.25" x14ac:dyDescent="0.2"/>
    <row r="905" s="7" customFormat="1" ht="14.25" x14ac:dyDescent="0.2"/>
    <row r="906" s="7" customFormat="1" ht="14.25" x14ac:dyDescent="0.2"/>
    <row r="907" s="7" customFormat="1" ht="14.25" x14ac:dyDescent="0.2"/>
    <row r="908" s="7" customFormat="1" ht="14.25" x14ac:dyDescent="0.2"/>
    <row r="909" s="7" customFormat="1" ht="14.25" x14ac:dyDescent="0.2"/>
    <row r="910" s="7" customFormat="1" ht="14.25" x14ac:dyDescent="0.2"/>
    <row r="911" s="7" customFormat="1" ht="14.25" x14ac:dyDescent="0.2"/>
    <row r="912" s="7" customFormat="1" ht="14.25" x14ac:dyDescent="0.2"/>
    <row r="913" s="7" customFormat="1" ht="14.25" x14ac:dyDescent="0.2"/>
    <row r="914" s="7" customFormat="1" ht="14.25" x14ac:dyDescent="0.2"/>
    <row r="915" s="7" customFormat="1" ht="14.25" x14ac:dyDescent="0.2"/>
    <row r="916" s="7" customFormat="1" ht="14.25" x14ac:dyDescent="0.2"/>
    <row r="917" s="7" customFormat="1" ht="14.25" x14ac:dyDescent="0.2"/>
    <row r="918" s="7" customFormat="1" ht="14.25" x14ac:dyDescent="0.2"/>
    <row r="919" s="7" customFormat="1" ht="14.25" x14ac:dyDescent="0.2"/>
    <row r="920" s="7" customFormat="1" ht="14.25" x14ac:dyDescent="0.2"/>
    <row r="921" s="7" customFormat="1" ht="14.25" x14ac:dyDescent="0.2"/>
    <row r="922" s="7" customFormat="1" ht="14.25" x14ac:dyDescent="0.2"/>
    <row r="923" s="7" customFormat="1" ht="14.25" x14ac:dyDescent="0.2"/>
    <row r="924" s="7" customFormat="1" ht="14.25" x14ac:dyDescent="0.2"/>
    <row r="925" s="7" customFormat="1" ht="14.25" x14ac:dyDescent="0.2"/>
    <row r="926" s="7" customFormat="1" ht="14.25" x14ac:dyDescent="0.2"/>
    <row r="927" s="7" customFormat="1" ht="14.25" x14ac:dyDescent="0.2"/>
    <row r="928" s="7" customFormat="1" ht="14.25" x14ac:dyDescent="0.2"/>
    <row r="929" s="7" customFormat="1" ht="14.25" x14ac:dyDescent="0.2"/>
    <row r="930" s="7" customFormat="1" ht="14.25" x14ac:dyDescent="0.2"/>
    <row r="931" s="7" customFormat="1" ht="14.25" x14ac:dyDescent="0.2"/>
    <row r="932" s="7" customFormat="1" ht="14.25" x14ac:dyDescent="0.2"/>
    <row r="933" s="7" customFormat="1" ht="14.25" x14ac:dyDescent="0.2"/>
    <row r="934" s="7" customFormat="1" ht="14.25" x14ac:dyDescent="0.2"/>
    <row r="935" s="7" customFormat="1" ht="14.25" x14ac:dyDescent="0.2"/>
    <row r="936" s="7" customFormat="1" ht="14.25" x14ac:dyDescent="0.2"/>
    <row r="937" s="7" customFormat="1" ht="14.25" x14ac:dyDescent="0.2"/>
    <row r="938" s="7" customFormat="1" ht="14.25" x14ac:dyDescent="0.2"/>
    <row r="939" s="7" customFormat="1" ht="14.25" x14ac:dyDescent="0.2"/>
    <row r="940" s="7" customFormat="1" ht="14.25" x14ac:dyDescent="0.2"/>
    <row r="941" s="7" customFormat="1" ht="14.25" x14ac:dyDescent="0.2"/>
    <row r="942" s="7" customFormat="1" ht="14.25" x14ac:dyDescent="0.2"/>
    <row r="943" s="7" customFormat="1" ht="14.25" x14ac:dyDescent="0.2"/>
    <row r="944" s="7" customFormat="1" ht="14.25" x14ac:dyDescent="0.2"/>
    <row r="945" s="7" customFormat="1" ht="14.25" x14ac:dyDescent="0.2"/>
    <row r="946" s="7" customFormat="1" ht="14.25" x14ac:dyDescent="0.2"/>
    <row r="947" s="7" customFormat="1" ht="14.25" x14ac:dyDescent="0.2"/>
    <row r="948" s="7" customFormat="1" ht="14.25" x14ac:dyDescent="0.2"/>
    <row r="949" s="7" customFormat="1" ht="14.25" x14ac:dyDescent="0.2"/>
    <row r="950" s="7" customFormat="1" ht="14.25" x14ac:dyDescent="0.2"/>
    <row r="951" s="7" customFormat="1" ht="14.25" x14ac:dyDescent="0.2"/>
    <row r="952" s="7" customFormat="1" ht="14.25" x14ac:dyDescent="0.2"/>
    <row r="953" s="7" customFormat="1" ht="14.25" x14ac:dyDescent="0.2"/>
    <row r="954" s="7" customFormat="1" ht="14.25" x14ac:dyDescent="0.2"/>
    <row r="955" s="7" customFormat="1" ht="14.25" x14ac:dyDescent="0.2"/>
    <row r="956" s="7" customFormat="1" ht="14.25" x14ac:dyDescent="0.2"/>
    <row r="957" s="7" customFormat="1" ht="14.25" x14ac:dyDescent="0.2"/>
    <row r="958" s="7" customFormat="1" ht="14.25" x14ac:dyDescent="0.2"/>
    <row r="959" s="7" customFormat="1" ht="14.25" x14ac:dyDescent="0.2"/>
    <row r="960" s="7" customFormat="1" ht="14.25" x14ac:dyDescent="0.2"/>
    <row r="961" s="7" customFormat="1" ht="14.25" x14ac:dyDescent="0.2"/>
    <row r="962" s="7" customFormat="1" ht="14.25" x14ac:dyDescent="0.2"/>
    <row r="963" s="7" customFormat="1" ht="14.25" x14ac:dyDescent="0.2"/>
    <row r="964" s="7" customFormat="1" ht="14.25" x14ac:dyDescent="0.2"/>
    <row r="965" s="7" customFormat="1" ht="14.25" x14ac:dyDescent="0.2"/>
    <row r="966" s="7" customFormat="1" ht="14.25" x14ac:dyDescent="0.2"/>
    <row r="967" s="7" customFormat="1" ht="14.25" x14ac:dyDescent="0.2"/>
    <row r="968" s="7" customFormat="1" ht="14.25" x14ac:dyDescent="0.2"/>
    <row r="969" s="7" customFormat="1" ht="14.25" x14ac:dyDescent="0.2"/>
    <row r="970" s="7" customFormat="1" ht="14.25" x14ac:dyDescent="0.2"/>
    <row r="971" s="7" customFormat="1" ht="14.25" x14ac:dyDescent="0.2"/>
    <row r="972" s="7" customFormat="1" ht="14.25" x14ac:dyDescent="0.2"/>
    <row r="973" s="7" customFormat="1" ht="14.25" x14ac:dyDescent="0.2"/>
    <row r="974" s="7" customFormat="1" ht="14.25" x14ac:dyDescent="0.2"/>
    <row r="975" s="7" customFormat="1" ht="14.25" x14ac:dyDescent="0.2"/>
    <row r="976" s="7" customFormat="1" ht="14.25" x14ac:dyDescent="0.2"/>
    <row r="977" s="7" customFormat="1" ht="14.25" x14ac:dyDescent="0.2"/>
    <row r="978" s="7" customFormat="1" ht="14.25" x14ac:dyDescent="0.2"/>
    <row r="979" s="7" customFormat="1" ht="14.25" x14ac:dyDescent="0.2"/>
    <row r="980" s="7" customFormat="1" ht="14.25" x14ac:dyDescent="0.2"/>
    <row r="981" s="7" customFormat="1" ht="14.25" x14ac:dyDescent="0.2"/>
    <row r="982" s="7" customFormat="1" ht="14.25" x14ac:dyDescent="0.2"/>
    <row r="983" s="7" customFormat="1" ht="14.25" x14ac:dyDescent="0.2"/>
    <row r="984" s="7" customFormat="1" ht="14.25" x14ac:dyDescent="0.2"/>
    <row r="985" s="7" customFormat="1" ht="14.25" x14ac:dyDescent="0.2"/>
    <row r="986" s="7" customFormat="1" ht="14.25" x14ac:dyDescent="0.2"/>
    <row r="987" s="7" customFormat="1" ht="14.25" x14ac:dyDescent="0.2"/>
    <row r="988" s="7" customFormat="1" ht="14.25" x14ac:dyDescent="0.2"/>
    <row r="989" s="7" customFormat="1" ht="14.25" x14ac:dyDescent="0.2"/>
    <row r="990" s="7" customFormat="1" ht="14.25" x14ac:dyDescent="0.2"/>
    <row r="991" s="7" customFormat="1" ht="14.25" x14ac:dyDescent="0.2"/>
    <row r="992" s="7" customFormat="1" ht="14.25" x14ac:dyDescent="0.2"/>
    <row r="993" s="7" customFormat="1" ht="14.25" x14ac:dyDescent="0.2"/>
    <row r="994" s="7" customFormat="1" ht="14.25" x14ac:dyDescent="0.2"/>
    <row r="995" s="7" customFormat="1" ht="14.25" x14ac:dyDescent="0.2"/>
    <row r="996" s="7" customFormat="1" ht="14.25" x14ac:dyDescent="0.2"/>
    <row r="997" s="7" customFormat="1" ht="14.25" x14ac:dyDescent="0.2"/>
    <row r="998" s="7" customFormat="1" ht="14.25" x14ac:dyDescent="0.2"/>
    <row r="999" s="7" customFormat="1" ht="14.25" x14ac:dyDescent="0.2"/>
    <row r="1000" s="7" customFormat="1" ht="14.25" x14ac:dyDescent="0.2"/>
    <row r="1001" s="7" customFormat="1" ht="14.25" x14ac:dyDescent="0.2"/>
    <row r="1002" s="7" customFormat="1" ht="14.25" x14ac:dyDescent="0.2"/>
    <row r="1003" s="7" customFormat="1" ht="14.25" x14ac:dyDescent="0.2"/>
    <row r="1004" s="7" customFormat="1" ht="14.25" x14ac:dyDescent="0.2"/>
    <row r="1005" s="7" customFormat="1" ht="14.25" x14ac:dyDescent="0.2"/>
    <row r="1006" s="7" customFormat="1" ht="14.25" x14ac:dyDescent="0.2"/>
    <row r="1007" s="7" customFormat="1" ht="14.25" x14ac:dyDescent="0.2"/>
    <row r="1008" s="7" customFormat="1" ht="14.25" x14ac:dyDescent="0.2"/>
    <row r="1009" s="7" customFormat="1" ht="14.25" x14ac:dyDescent="0.2"/>
    <row r="1010" s="7" customFormat="1" ht="14.25" x14ac:dyDescent="0.2"/>
    <row r="1011" s="7" customFormat="1" ht="14.25" x14ac:dyDescent="0.2"/>
    <row r="1012" s="7" customFormat="1" ht="14.25" x14ac:dyDescent="0.2"/>
    <row r="1013" s="7" customFormat="1" ht="14.25" x14ac:dyDescent="0.2"/>
    <row r="1014" s="7" customFormat="1" ht="14.25" x14ac:dyDescent="0.2"/>
    <row r="1015" s="7" customFormat="1" ht="14.25" x14ac:dyDescent="0.2"/>
    <row r="1016" s="7" customFormat="1" ht="14.25" x14ac:dyDescent="0.2"/>
    <row r="1017" s="7" customFormat="1" ht="14.25" x14ac:dyDescent="0.2"/>
    <row r="1018" s="7" customFormat="1" ht="14.25" x14ac:dyDescent="0.2"/>
    <row r="1019" s="7" customFormat="1" ht="14.25" x14ac:dyDescent="0.2"/>
    <row r="1020" s="7" customFormat="1" ht="14.25" x14ac:dyDescent="0.2"/>
    <row r="1021" s="7" customFormat="1" ht="14.25" x14ac:dyDescent="0.2"/>
    <row r="1022" s="7" customFormat="1" ht="14.25" x14ac:dyDescent="0.2"/>
    <row r="1023" s="7" customFormat="1" ht="14.25" x14ac:dyDescent="0.2"/>
    <row r="1024" s="7" customFormat="1" ht="14.25" x14ac:dyDescent="0.2"/>
    <row r="1025" s="7" customFormat="1" ht="14.25" x14ac:dyDescent="0.2"/>
    <row r="1026" s="7" customFormat="1" ht="14.25" x14ac:dyDescent="0.2"/>
    <row r="1027" s="7" customFormat="1" ht="14.25" x14ac:dyDescent="0.2"/>
    <row r="1028" s="7" customFormat="1" ht="14.25" x14ac:dyDescent="0.2"/>
    <row r="1029" s="7" customFormat="1" ht="14.25" x14ac:dyDescent="0.2"/>
    <row r="1030" s="7" customFormat="1" ht="14.25" x14ac:dyDescent="0.2"/>
    <row r="1031" s="7" customFormat="1" ht="14.25" x14ac:dyDescent="0.2"/>
    <row r="1032" s="7" customFormat="1" ht="14.25" x14ac:dyDescent="0.2"/>
    <row r="1033" s="7" customFormat="1" ht="14.25" x14ac:dyDescent="0.2"/>
    <row r="1034" s="7" customFormat="1" ht="14.25" x14ac:dyDescent="0.2"/>
    <row r="1035" s="7" customFormat="1" ht="14.25" x14ac:dyDescent="0.2"/>
    <row r="1036" s="7" customFormat="1" ht="14.25" x14ac:dyDescent="0.2"/>
    <row r="1037" s="7" customFormat="1" ht="14.25" x14ac:dyDescent="0.2"/>
    <row r="1038" s="7" customFormat="1" ht="14.25" x14ac:dyDescent="0.2"/>
    <row r="1039" s="7" customFormat="1" ht="14.25" x14ac:dyDescent="0.2"/>
    <row r="1040" s="7" customFormat="1" ht="14.25" x14ac:dyDescent="0.2"/>
    <row r="1041" s="7" customFormat="1" ht="14.25" x14ac:dyDescent="0.2"/>
    <row r="1042" s="7" customFormat="1" ht="14.25" x14ac:dyDescent="0.2"/>
    <row r="1043" s="7" customFormat="1" ht="14.25" x14ac:dyDescent="0.2"/>
    <row r="1044" s="7" customFormat="1" ht="14.25" x14ac:dyDescent="0.2"/>
    <row r="1045" s="7" customFormat="1" ht="14.25" x14ac:dyDescent="0.2"/>
    <row r="1046" s="7" customFormat="1" ht="14.25" x14ac:dyDescent="0.2"/>
    <row r="1047" s="7" customFormat="1" ht="14.25" x14ac:dyDescent="0.2"/>
    <row r="1048" s="7" customFormat="1" ht="14.25" x14ac:dyDescent="0.2"/>
    <row r="1049" s="7" customFormat="1" ht="14.25" x14ac:dyDescent="0.2"/>
    <row r="1050" s="7" customFormat="1" ht="14.25" x14ac:dyDescent="0.2"/>
    <row r="1051" s="7" customFormat="1" ht="14.25" x14ac:dyDescent="0.2"/>
    <row r="1052" s="7" customFormat="1" ht="14.25" x14ac:dyDescent="0.2"/>
    <row r="1053" s="7" customFormat="1" ht="14.25" x14ac:dyDescent="0.2"/>
    <row r="1054" s="7" customFormat="1" ht="14.25" x14ac:dyDescent="0.2"/>
    <row r="1055" s="7" customFormat="1" ht="14.25" x14ac:dyDescent="0.2"/>
    <row r="1056" s="7" customFormat="1" ht="14.25" x14ac:dyDescent="0.2"/>
    <row r="1057" s="7" customFormat="1" ht="14.25" x14ac:dyDescent="0.2"/>
    <row r="1058" s="7" customFormat="1" ht="14.25" x14ac:dyDescent="0.2"/>
    <row r="1059" s="7" customFormat="1" ht="14.25" x14ac:dyDescent="0.2"/>
    <row r="1060" s="7" customFormat="1" ht="14.25" x14ac:dyDescent="0.2"/>
    <row r="1061" s="7" customFormat="1" ht="14.25" x14ac:dyDescent="0.2"/>
    <row r="1062" s="7" customFormat="1" ht="14.25" x14ac:dyDescent="0.2"/>
    <row r="1063" s="7" customFormat="1" ht="14.25" x14ac:dyDescent="0.2"/>
    <row r="1064" s="7" customFormat="1" ht="14.25" x14ac:dyDescent="0.2"/>
    <row r="1065" s="7" customFormat="1" ht="14.25" x14ac:dyDescent="0.2"/>
    <row r="1066" s="7" customFormat="1" ht="14.25" x14ac:dyDescent="0.2"/>
    <row r="1067" s="7" customFormat="1" ht="14.25" x14ac:dyDescent="0.2"/>
    <row r="1068" s="7" customFormat="1" ht="14.25" x14ac:dyDescent="0.2"/>
    <row r="1069" s="7" customFormat="1" ht="14.25" x14ac:dyDescent="0.2"/>
    <row r="1070" s="7" customFormat="1" ht="14.25" x14ac:dyDescent="0.2"/>
    <row r="1071" s="7" customFormat="1" ht="14.25" x14ac:dyDescent="0.2"/>
    <row r="1072" s="7" customFormat="1" ht="14.25" x14ac:dyDescent="0.2"/>
    <row r="1073" s="7" customFormat="1" ht="14.25" x14ac:dyDescent="0.2"/>
    <row r="1074" s="7" customFormat="1" ht="14.25" x14ac:dyDescent="0.2"/>
    <row r="1075" s="7" customFormat="1" ht="14.25" x14ac:dyDescent="0.2"/>
    <row r="1076" s="7" customFormat="1" ht="14.25" x14ac:dyDescent="0.2"/>
    <row r="1077" s="7" customFormat="1" ht="14.25" x14ac:dyDescent="0.2"/>
    <row r="1078" s="7" customFormat="1" ht="14.25" x14ac:dyDescent="0.2"/>
    <row r="1079" s="7" customFormat="1" ht="14.25" x14ac:dyDescent="0.2"/>
    <row r="1080" s="7" customFormat="1" ht="14.25" x14ac:dyDescent="0.2"/>
    <row r="1081" s="7" customFormat="1" ht="14.25" x14ac:dyDescent="0.2"/>
    <row r="1082" s="7" customFormat="1" ht="14.25" x14ac:dyDescent="0.2"/>
    <row r="1083" s="7" customFormat="1" ht="14.25" x14ac:dyDescent="0.2"/>
    <row r="1084" s="7" customFormat="1" ht="14.25" x14ac:dyDescent="0.2"/>
    <row r="1085" s="7" customFormat="1" ht="14.25" x14ac:dyDescent="0.2"/>
    <row r="1086" s="7" customFormat="1" ht="14.25" x14ac:dyDescent="0.2"/>
    <row r="1087" s="7" customFormat="1" ht="14.25" x14ac:dyDescent="0.2"/>
    <row r="1088" s="7" customFormat="1" ht="14.25" x14ac:dyDescent="0.2"/>
    <row r="1089" s="7" customFormat="1" ht="14.25" x14ac:dyDescent="0.2"/>
    <row r="1090" s="7" customFormat="1" ht="14.25" x14ac:dyDescent="0.2"/>
    <row r="1091" s="7" customFormat="1" ht="14.25" x14ac:dyDescent="0.2"/>
    <row r="1092" s="7" customFormat="1" ht="14.25" x14ac:dyDescent="0.2"/>
    <row r="1093" s="7" customFormat="1" ht="14.25" x14ac:dyDescent="0.2"/>
    <row r="1094" s="7" customFormat="1" ht="14.25" x14ac:dyDescent="0.2"/>
    <row r="1095" s="7" customFormat="1" ht="14.25" x14ac:dyDescent="0.2"/>
    <row r="1096" s="7" customFormat="1" ht="14.25" x14ac:dyDescent="0.2"/>
    <row r="1097" s="7" customFormat="1" ht="14.25" x14ac:dyDescent="0.2"/>
    <row r="1098" s="7" customFormat="1" ht="14.25" x14ac:dyDescent="0.2"/>
    <row r="1099" s="7" customFormat="1" ht="14.25" x14ac:dyDescent="0.2"/>
    <row r="1100" s="7" customFormat="1" ht="14.25" x14ac:dyDescent="0.2"/>
    <row r="1101" s="7" customFormat="1" ht="14.25" x14ac:dyDescent="0.2"/>
    <row r="1102" s="7" customFormat="1" ht="14.25" x14ac:dyDescent="0.2"/>
    <row r="1103" s="7" customFormat="1" ht="14.25" x14ac:dyDescent="0.2"/>
    <row r="1104" s="7" customFormat="1" ht="14.25" x14ac:dyDescent="0.2"/>
    <row r="1105" s="7" customFormat="1" ht="14.25" x14ac:dyDescent="0.2"/>
    <row r="1106" s="7" customFormat="1" ht="14.25" x14ac:dyDescent="0.2"/>
    <row r="1107" s="7" customFormat="1" ht="14.25" x14ac:dyDescent="0.2"/>
    <row r="1108" s="7" customFormat="1" ht="14.25" x14ac:dyDescent="0.2"/>
    <row r="1109" s="7" customFormat="1" ht="14.25" x14ac:dyDescent="0.2"/>
    <row r="1110" s="7" customFormat="1" ht="14.25" x14ac:dyDescent="0.2"/>
    <row r="1111" s="7" customFormat="1" ht="14.25" x14ac:dyDescent="0.2"/>
    <row r="1112" s="7" customFormat="1" ht="14.25" x14ac:dyDescent="0.2"/>
    <row r="1113" s="7" customFormat="1" ht="14.25" x14ac:dyDescent="0.2"/>
    <row r="1114" s="7" customFormat="1" ht="14.25" x14ac:dyDescent="0.2"/>
    <row r="1115" s="7" customFormat="1" ht="14.25" x14ac:dyDescent="0.2"/>
    <row r="1116" s="7" customFormat="1" ht="14.25" x14ac:dyDescent="0.2"/>
    <row r="1117" s="7" customFormat="1" ht="14.25" x14ac:dyDescent="0.2"/>
    <row r="1118" s="7" customFormat="1" ht="14.25" x14ac:dyDescent="0.2"/>
    <row r="1119" s="7" customFormat="1" ht="14.25" x14ac:dyDescent="0.2"/>
    <row r="1120" s="7" customFormat="1" ht="14.25" x14ac:dyDescent="0.2"/>
    <row r="1121" s="7" customFormat="1" ht="14.25" x14ac:dyDescent="0.2"/>
    <row r="1122" s="7" customFormat="1" ht="14.25" x14ac:dyDescent="0.2"/>
    <row r="1123" s="7" customFormat="1" ht="14.25" x14ac:dyDescent="0.2"/>
    <row r="1124" s="7" customFormat="1" ht="14.25" x14ac:dyDescent="0.2"/>
    <row r="1125" s="7" customFormat="1" ht="14.25" x14ac:dyDescent="0.2"/>
    <row r="1126" s="7" customFormat="1" ht="14.25" x14ac:dyDescent="0.2"/>
    <row r="1127" s="7" customFormat="1" ht="14.25" x14ac:dyDescent="0.2"/>
    <row r="1128" s="7" customFormat="1" ht="14.25" x14ac:dyDescent="0.2"/>
    <row r="1129" s="7" customFormat="1" ht="14.25" x14ac:dyDescent="0.2"/>
    <row r="1130" s="7" customFormat="1" ht="14.25" x14ac:dyDescent="0.2"/>
    <row r="1131" s="7" customFormat="1" ht="14.25" x14ac:dyDescent="0.2"/>
    <row r="1132" s="7" customFormat="1" ht="14.25" x14ac:dyDescent="0.2"/>
    <row r="1133" s="7" customFormat="1" ht="14.25" x14ac:dyDescent="0.2"/>
    <row r="1134" s="7" customFormat="1" ht="14.25" x14ac:dyDescent="0.2"/>
    <row r="1135" s="7" customFormat="1" ht="14.25" x14ac:dyDescent="0.2"/>
    <row r="1136" s="7" customFormat="1" ht="14.25" x14ac:dyDescent="0.2"/>
    <row r="1137" s="7" customFormat="1" ht="14.25" x14ac:dyDescent="0.2"/>
    <row r="1138" s="7" customFormat="1" ht="14.25" x14ac:dyDescent="0.2"/>
    <row r="1139" s="7" customFormat="1" ht="14.25" x14ac:dyDescent="0.2"/>
    <row r="1140" s="7" customFormat="1" ht="14.25" x14ac:dyDescent="0.2"/>
    <row r="1141" s="7" customFormat="1" ht="14.25" x14ac:dyDescent="0.2"/>
    <row r="1142" s="7" customFormat="1" ht="14.25" x14ac:dyDescent="0.2"/>
    <row r="1143" s="7" customFormat="1" ht="14.25" x14ac:dyDescent="0.2"/>
    <row r="1144" s="7" customFormat="1" ht="14.25" x14ac:dyDescent="0.2"/>
    <row r="1145" s="7" customFormat="1" ht="14.25" x14ac:dyDescent="0.2"/>
    <row r="1146" s="7" customFormat="1" ht="14.25" x14ac:dyDescent="0.2"/>
    <row r="1147" s="7" customFormat="1" ht="14.25" x14ac:dyDescent="0.2"/>
    <row r="1148" s="7" customFormat="1" ht="14.25" x14ac:dyDescent="0.2"/>
    <row r="1149" s="7" customFormat="1" ht="14.25" x14ac:dyDescent="0.2"/>
    <row r="1150" s="7" customFormat="1" ht="14.25" x14ac:dyDescent="0.2"/>
    <row r="1151" s="7" customFormat="1" ht="14.25" x14ac:dyDescent="0.2"/>
    <row r="1152" s="7" customFormat="1" ht="14.25" x14ac:dyDescent="0.2"/>
    <row r="1153" s="7" customFormat="1" ht="14.25" x14ac:dyDescent="0.2"/>
    <row r="1154" s="7" customFormat="1" ht="14.25" x14ac:dyDescent="0.2"/>
    <row r="1155" s="7" customFormat="1" ht="14.25" x14ac:dyDescent="0.2"/>
    <row r="1156" s="7" customFormat="1" ht="14.25" x14ac:dyDescent="0.2"/>
    <row r="1157" s="7" customFormat="1" ht="14.25" x14ac:dyDescent="0.2"/>
    <row r="1158" s="7" customFormat="1" ht="14.25" x14ac:dyDescent="0.2"/>
    <row r="1159" s="7" customFormat="1" ht="14.25" x14ac:dyDescent="0.2"/>
    <row r="1160" s="7" customFormat="1" ht="14.25" x14ac:dyDescent="0.2"/>
    <row r="1161" s="7" customFormat="1" ht="14.25" x14ac:dyDescent="0.2"/>
    <row r="1162" s="7" customFormat="1" ht="14.25" x14ac:dyDescent="0.2"/>
    <row r="1163" s="7" customFormat="1" ht="14.25" x14ac:dyDescent="0.2"/>
    <row r="1164" s="7" customFormat="1" ht="14.25" x14ac:dyDescent="0.2"/>
    <row r="1165" s="7" customFormat="1" ht="14.25" x14ac:dyDescent="0.2"/>
    <row r="1166" s="7" customFormat="1" ht="14.25" x14ac:dyDescent="0.2"/>
    <row r="1167" s="7" customFormat="1" ht="14.25" x14ac:dyDescent="0.2"/>
    <row r="1168" s="7" customFormat="1" ht="14.25" x14ac:dyDescent="0.2"/>
    <row r="1169" s="7" customFormat="1" ht="14.25" x14ac:dyDescent="0.2"/>
    <row r="1170" s="7" customFormat="1" ht="14.25" x14ac:dyDescent="0.2"/>
    <row r="1171" s="7" customFormat="1" ht="14.25" x14ac:dyDescent="0.2"/>
    <row r="1172" s="7" customFormat="1" ht="14.25" x14ac:dyDescent="0.2"/>
    <row r="1173" s="7" customFormat="1" ht="14.25" x14ac:dyDescent="0.2"/>
    <row r="1174" s="7" customFormat="1" ht="14.25" x14ac:dyDescent="0.2"/>
    <row r="1175" s="7" customFormat="1" ht="14.25" x14ac:dyDescent="0.2"/>
    <row r="1176" s="7" customFormat="1" ht="14.25" x14ac:dyDescent="0.2"/>
    <row r="1177" s="7" customFormat="1" ht="14.25" x14ac:dyDescent="0.2"/>
    <row r="1178" s="7" customFormat="1" ht="14.25" x14ac:dyDescent="0.2"/>
    <row r="1179" s="7" customFormat="1" ht="14.25" x14ac:dyDescent="0.2"/>
    <row r="1180" s="7" customFormat="1" ht="14.25" x14ac:dyDescent="0.2"/>
    <row r="1181" s="7" customFormat="1" ht="14.25" x14ac:dyDescent="0.2"/>
    <row r="1182" s="7" customFormat="1" ht="14.25" x14ac:dyDescent="0.2"/>
    <row r="1183" s="7" customFormat="1" ht="14.25" x14ac:dyDescent="0.2"/>
    <row r="1184" s="7" customFormat="1" ht="14.25" x14ac:dyDescent="0.2"/>
    <row r="1185" s="7" customFormat="1" ht="14.25" x14ac:dyDescent="0.2"/>
    <row r="1186" s="7" customFormat="1" ht="14.25" x14ac:dyDescent="0.2"/>
    <row r="1187" s="7" customFormat="1" ht="14.25" x14ac:dyDescent="0.2"/>
    <row r="1188" s="7" customFormat="1" ht="14.25" x14ac:dyDescent="0.2"/>
    <row r="1189" s="7" customFormat="1" ht="14.25" x14ac:dyDescent="0.2"/>
    <row r="1190" s="7" customFormat="1" ht="14.25" x14ac:dyDescent="0.2"/>
    <row r="1191" s="7" customFormat="1" ht="14.25" x14ac:dyDescent="0.2"/>
    <row r="1192" s="7" customFormat="1" ht="14.25" x14ac:dyDescent="0.2"/>
    <row r="1193" s="7" customFormat="1" ht="14.25" x14ac:dyDescent="0.2"/>
    <row r="1194" s="7" customFormat="1" ht="14.25" x14ac:dyDescent="0.2"/>
    <row r="1195" s="7" customFormat="1" ht="14.25" x14ac:dyDescent="0.2"/>
    <row r="1196" s="7" customFormat="1" ht="14.25" x14ac:dyDescent="0.2"/>
    <row r="1197" s="7" customFormat="1" ht="14.25" x14ac:dyDescent="0.2"/>
    <row r="1198" s="7" customFormat="1" ht="14.25" x14ac:dyDescent="0.2"/>
    <row r="1199" s="7" customFormat="1" ht="14.25" x14ac:dyDescent="0.2"/>
    <row r="1200" s="7" customFormat="1" ht="14.25" x14ac:dyDescent="0.2"/>
    <row r="1201" s="7" customFormat="1" ht="14.25" x14ac:dyDescent="0.2"/>
    <row r="1202" s="7" customFormat="1" ht="14.25" x14ac:dyDescent="0.2"/>
    <row r="1203" s="7" customFormat="1" ht="14.25" x14ac:dyDescent="0.2"/>
    <row r="1204" s="7" customFormat="1" ht="14.25" x14ac:dyDescent="0.2"/>
    <row r="1205" s="7" customFormat="1" ht="14.25" x14ac:dyDescent="0.2"/>
    <row r="1206" s="7" customFormat="1" ht="14.25" x14ac:dyDescent="0.2"/>
    <row r="1207" s="7" customFormat="1" ht="14.25" x14ac:dyDescent="0.2"/>
    <row r="1208" s="7" customFormat="1" ht="14.25" x14ac:dyDescent="0.2"/>
    <row r="1209" s="7" customFormat="1" ht="14.25" x14ac:dyDescent="0.2"/>
    <row r="1210" s="7" customFormat="1" ht="14.25" x14ac:dyDescent="0.2"/>
    <row r="1211" s="7" customFormat="1" ht="14.25" x14ac:dyDescent="0.2"/>
    <row r="1212" s="7" customFormat="1" ht="14.25" x14ac:dyDescent="0.2"/>
    <row r="1213" s="7" customFormat="1" ht="14.25" x14ac:dyDescent="0.2"/>
    <row r="1214" s="7" customFormat="1" ht="14.25" x14ac:dyDescent="0.2"/>
    <row r="1215" s="7" customFormat="1" ht="14.25" x14ac:dyDescent="0.2"/>
    <row r="1216" s="7" customFormat="1" ht="14.25" x14ac:dyDescent="0.2"/>
    <row r="1217" s="7" customFormat="1" ht="14.25" x14ac:dyDescent="0.2"/>
    <row r="1218" s="7" customFormat="1" ht="14.25" x14ac:dyDescent="0.2"/>
    <row r="1219" s="7" customFormat="1" ht="14.25" x14ac:dyDescent="0.2"/>
    <row r="1220" s="7" customFormat="1" ht="14.25" x14ac:dyDescent="0.2"/>
    <row r="1221" s="7" customFormat="1" ht="14.25" x14ac:dyDescent="0.2"/>
    <row r="1222" s="7" customFormat="1" ht="14.25" x14ac:dyDescent="0.2"/>
    <row r="1223" s="7" customFormat="1" ht="14.25" x14ac:dyDescent="0.2"/>
    <row r="1224" s="7" customFormat="1" ht="14.25" x14ac:dyDescent="0.2"/>
    <row r="1225" s="7" customFormat="1" ht="14.25" x14ac:dyDescent="0.2"/>
    <row r="1226" s="7" customFormat="1" ht="14.25" x14ac:dyDescent="0.2"/>
    <row r="1227" s="7" customFormat="1" ht="14.25" x14ac:dyDescent="0.2"/>
    <row r="1228" s="7" customFormat="1" ht="14.25" x14ac:dyDescent="0.2"/>
    <row r="1229" s="7" customFormat="1" ht="14.25" x14ac:dyDescent="0.2"/>
    <row r="1230" s="7" customFormat="1" ht="14.25" x14ac:dyDescent="0.2"/>
    <row r="1231" s="7" customFormat="1" ht="14.25" x14ac:dyDescent="0.2"/>
    <row r="1232" s="7" customFormat="1" ht="14.25" x14ac:dyDescent="0.2"/>
    <row r="1233" s="7" customFormat="1" ht="14.25" x14ac:dyDescent="0.2"/>
    <row r="1234" s="7" customFormat="1" ht="14.25" x14ac:dyDescent="0.2"/>
    <row r="1235" s="7" customFormat="1" ht="14.25" x14ac:dyDescent="0.2"/>
    <row r="1236" s="7" customFormat="1" ht="14.25" x14ac:dyDescent="0.2"/>
    <row r="1237" s="7" customFormat="1" ht="14.25" x14ac:dyDescent="0.2"/>
    <row r="1238" s="7" customFormat="1" ht="14.25" x14ac:dyDescent="0.2"/>
    <row r="1239" s="7" customFormat="1" ht="14.25" x14ac:dyDescent="0.2"/>
    <row r="1240" s="7" customFormat="1" ht="14.25" x14ac:dyDescent="0.2"/>
    <row r="1241" s="7" customFormat="1" ht="14.25" x14ac:dyDescent="0.2"/>
    <row r="1242" s="7" customFormat="1" ht="14.25" x14ac:dyDescent="0.2"/>
    <row r="1243" s="7" customFormat="1" ht="14.25" x14ac:dyDescent="0.2"/>
    <row r="1244" s="7" customFormat="1" ht="14.25" x14ac:dyDescent="0.2"/>
    <row r="1245" s="7" customFormat="1" ht="14.25" x14ac:dyDescent="0.2"/>
    <row r="1246" s="7" customFormat="1" ht="14.25" x14ac:dyDescent="0.2"/>
    <row r="1247" s="7" customFormat="1" ht="14.25" x14ac:dyDescent="0.2"/>
    <row r="1248" s="7" customFormat="1" ht="14.25" x14ac:dyDescent="0.2"/>
    <row r="1249" s="7" customFormat="1" ht="14.25" x14ac:dyDescent="0.2"/>
    <row r="1250" s="7" customFormat="1" ht="14.25" x14ac:dyDescent="0.2"/>
    <row r="1251" s="7" customFormat="1" ht="14.25" x14ac:dyDescent="0.2"/>
    <row r="1252" s="7" customFormat="1" ht="14.25" x14ac:dyDescent="0.2"/>
    <row r="1253" s="7" customFormat="1" ht="14.25" x14ac:dyDescent="0.2"/>
    <row r="1254" s="7" customFormat="1" ht="14.25" x14ac:dyDescent="0.2"/>
    <row r="1255" s="7" customFormat="1" ht="14.25" x14ac:dyDescent="0.2"/>
    <row r="1256" s="7" customFormat="1" ht="14.25" x14ac:dyDescent="0.2"/>
    <row r="1257" s="7" customFormat="1" ht="14.25" x14ac:dyDescent="0.2"/>
    <row r="1258" s="7" customFormat="1" ht="14.25" x14ac:dyDescent="0.2"/>
    <row r="1259" s="7" customFormat="1" ht="14.25" x14ac:dyDescent="0.2"/>
    <row r="1260" s="7" customFormat="1" ht="14.25" x14ac:dyDescent="0.2"/>
    <row r="1261" s="7" customFormat="1" ht="14.25" x14ac:dyDescent="0.2"/>
    <row r="1262" s="7" customFormat="1" ht="14.25" x14ac:dyDescent="0.2"/>
    <row r="1263" s="7" customFormat="1" ht="14.25" x14ac:dyDescent="0.2"/>
    <row r="1264" s="7" customFormat="1" ht="14.25" x14ac:dyDescent="0.2"/>
    <row r="1265" s="7" customFormat="1" ht="14.25" x14ac:dyDescent="0.2"/>
    <row r="1266" s="7" customFormat="1" ht="14.25" x14ac:dyDescent="0.2"/>
    <row r="1267" s="7" customFormat="1" ht="14.25" x14ac:dyDescent="0.2"/>
    <row r="1268" s="7" customFormat="1" ht="14.25" x14ac:dyDescent="0.2"/>
    <row r="1269" s="7" customFormat="1" ht="14.25" x14ac:dyDescent="0.2"/>
    <row r="1270" s="7" customFormat="1" ht="14.25" x14ac:dyDescent="0.2"/>
    <row r="1271" s="7" customFormat="1" ht="14.25" x14ac:dyDescent="0.2"/>
    <row r="1272" s="7" customFormat="1" ht="14.25" x14ac:dyDescent="0.2"/>
    <row r="1273" s="7" customFormat="1" ht="14.25" x14ac:dyDescent="0.2"/>
    <row r="1274" s="7" customFormat="1" ht="14.25" x14ac:dyDescent="0.2"/>
    <row r="1275" s="7" customFormat="1" ht="14.25" x14ac:dyDescent="0.2"/>
    <row r="1276" s="7" customFormat="1" ht="14.25" x14ac:dyDescent="0.2"/>
    <row r="1277" s="7" customFormat="1" ht="14.25" x14ac:dyDescent="0.2"/>
    <row r="1278" s="7" customFormat="1" ht="14.25" x14ac:dyDescent="0.2"/>
    <row r="1279" s="7" customFormat="1" ht="14.25" x14ac:dyDescent="0.2"/>
    <row r="1280" s="7" customFormat="1" ht="14.25" x14ac:dyDescent="0.2"/>
    <row r="1281" s="7" customFormat="1" ht="14.25" x14ac:dyDescent="0.2"/>
    <row r="1282" s="7" customFormat="1" ht="14.25" x14ac:dyDescent="0.2"/>
    <row r="1283" s="7" customFormat="1" ht="14.25" x14ac:dyDescent="0.2"/>
    <row r="1284" s="7" customFormat="1" ht="14.25" x14ac:dyDescent="0.2"/>
    <row r="1285" s="7" customFormat="1" ht="14.25" x14ac:dyDescent="0.2"/>
    <row r="1286" s="7" customFormat="1" ht="14.25" x14ac:dyDescent="0.2"/>
    <row r="1287" s="7" customFormat="1" ht="14.25" x14ac:dyDescent="0.2"/>
    <row r="1288" s="7" customFormat="1" ht="14.25" x14ac:dyDescent="0.2"/>
    <row r="1289" s="7" customFormat="1" ht="14.25" x14ac:dyDescent="0.2"/>
    <row r="1290" s="7" customFormat="1" ht="14.25" x14ac:dyDescent="0.2"/>
    <row r="1291" s="7" customFormat="1" ht="14.25" x14ac:dyDescent="0.2"/>
    <row r="1292" s="7" customFormat="1" ht="14.25" x14ac:dyDescent="0.2"/>
    <row r="1293" s="7" customFormat="1" ht="14.25" x14ac:dyDescent="0.2"/>
    <row r="1294" s="7" customFormat="1" ht="14.25" x14ac:dyDescent="0.2"/>
    <row r="1295" s="7" customFormat="1" ht="14.25" x14ac:dyDescent="0.2"/>
    <row r="1296" s="7" customFormat="1" ht="14.25" x14ac:dyDescent="0.2"/>
    <row r="1297" s="7" customFormat="1" ht="14.25" x14ac:dyDescent="0.2"/>
    <row r="1298" s="7" customFormat="1" ht="14.25" x14ac:dyDescent="0.2"/>
    <row r="1299" s="7" customFormat="1" ht="14.25" x14ac:dyDescent="0.2"/>
    <row r="1300" s="7" customFormat="1" ht="14.25" x14ac:dyDescent="0.2"/>
    <row r="1301" s="7" customFormat="1" ht="14.25" x14ac:dyDescent="0.2"/>
    <row r="1302" s="7" customFormat="1" ht="14.25" x14ac:dyDescent="0.2"/>
    <row r="1303" s="7" customFormat="1" ht="14.25" x14ac:dyDescent="0.2"/>
    <row r="1304" s="7" customFormat="1" ht="14.25" x14ac:dyDescent="0.2"/>
    <row r="1305" s="7" customFormat="1" ht="14.25" x14ac:dyDescent="0.2"/>
    <row r="1306" s="7" customFormat="1" ht="14.25" x14ac:dyDescent="0.2"/>
    <row r="1307" s="7" customFormat="1" ht="14.25" x14ac:dyDescent="0.2"/>
    <row r="1308" s="7" customFormat="1" ht="14.25" x14ac:dyDescent="0.2"/>
    <row r="1309" s="7" customFormat="1" ht="14.25" x14ac:dyDescent="0.2"/>
    <row r="1310" s="7" customFormat="1" ht="14.25" x14ac:dyDescent="0.2"/>
    <row r="1311" s="7" customFormat="1" ht="14.25" x14ac:dyDescent="0.2"/>
    <row r="1312" s="7" customFormat="1" ht="14.25" x14ac:dyDescent="0.2"/>
    <row r="1313" s="7" customFormat="1" ht="14.25" x14ac:dyDescent="0.2"/>
    <row r="1314" s="7" customFormat="1" ht="14.25" x14ac:dyDescent="0.2"/>
    <row r="1315" s="7" customFormat="1" ht="14.25" x14ac:dyDescent="0.2"/>
    <row r="1316" s="7" customFormat="1" ht="14.25" x14ac:dyDescent="0.2"/>
    <row r="1317" s="7" customFormat="1" ht="14.25" x14ac:dyDescent="0.2"/>
    <row r="1318" s="7" customFormat="1" ht="14.25" x14ac:dyDescent="0.2"/>
    <row r="1319" s="7" customFormat="1" ht="14.25" x14ac:dyDescent="0.2"/>
    <row r="1320" s="7" customFormat="1" ht="14.25" x14ac:dyDescent="0.2"/>
    <row r="1321" s="7" customFormat="1" ht="14.25" x14ac:dyDescent="0.2"/>
    <row r="1322" s="7" customFormat="1" ht="14.25" x14ac:dyDescent="0.2"/>
    <row r="1323" s="7" customFormat="1" ht="14.25" x14ac:dyDescent="0.2"/>
    <row r="1324" s="7" customFormat="1" ht="14.25" x14ac:dyDescent="0.2"/>
    <row r="1325" s="7" customFormat="1" ht="14.25" x14ac:dyDescent="0.2"/>
    <row r="1326" s="7" customFormat="1" ht="14.25" x14ac:dyDescent="0.2"/>
    <row r="1327" s="7" customFormat="1" ht="14.25" x14ac:dyDescent="0.2"/>
    <row r="1328" s="7" customFormat="1" ht="14.25" x14ac:dyDescent="0.2"/>
    <row r="1329" s="7" customFormat="1" ht="14.25" x14ac:dyDescent="0.2"/>
    <row r="1330" s="7" customFormat="1" ht="14.25" x14ac:dyDescent="0.2"/>
    <row r="1331" s="7" customFormat="1" ht="14.25" x14ac:dyDescent="0.2"/>
    <row r="1332" s="7" customFormat="1" ht="14.25" x14ac:dyDescent="0.2"/>
    <row r="1333" s="7" customFormat="1" ht="14.25" x14ac:dyDescent="0.2"/>
    <row r="1334" s="7" customFormat="1" ht="14.25" x14ac:dyDescent="0.2"/>
    <row r="1335" s="7" customFormat="1" ht="14.25" x14ac:dyDescent="0.2"/>
    <row r="1336" s="7" customFormat="1" ht="14.25" x14ac:dyDescent="0.2"/>
    <row r="1337" s="7" customFormat="1" ht="14.25" x14ac:dyDescent="0.2"/>
    <row r="1338" s="7" customFormat="1" ht="14.25" x14ac:dyDescent="0.2"/>
    <row r="1339" s="7" customFormat="1" ht="14.25" x14ac:dyDescent="0.2"/>
    <row r="1340" s="7" customFormat="1" ht="14.25" x14ac:dyDescent="0.2"/>
    <row r="1341" s="7" customFormat="1" ht="14.25" x14ac:dyDescent="0.2"/>
    <row r="1342" s="7" customFormat="1" ht="14.25" x14ac:dyDescent="0.2"/>
    <row r="1343" s="7" customFormat="1" ht="14.25" x14ac:dyDescent="0.2"/>
    <row r="1344" s="7" customFormat="1" ht="14.25" x14ac:dyDescent="0.2"/>
    <row r="1345" s="7" customFormat="1" ht="14.25" x14ac:dyDescent="0.2"/>
    <row r="1346" s="7" customFormat="1" ht="14.25" x14ac:dyDescent="0.2"/>
    <row r="1347" s="7" customFormat="1" ht="14.25" x14ac:dyDescent="0.2"/>
    <row r="1348" s="7" customFormat="1" ht="14.25" x14ac:dyDescent="0.2"/>
    <row r="1349" s="7" customFormat="1" ht="14.25" x14ac:dyDescent="0.2"/>
    <row r="1350" s="7" customFormat="1" ht="14.25" x14ac:dyDescent="0.2"/>
    <row r="1351" s="7" customFormat="1" ht="14.25" x14ac:dyDescent="0.2"/>
    <row r="1352" s="7" customFormat="1" ht="14.25" x14ac:dyDescent="0.2"/>
    <row r="1353" s="7" customFormat="1" ht="14.25" x14ac:dyDescent="0.2"/>
    <row r="1354" s="7" customFormat="1" ht="14.25" x14ac:dyDescent="0.2"/>
    <row r="1355" s="7" customFormat="1" ht="14.25" x14ac:dyDescent="0.2"/>
    <row r="1356" s="7" customFormat="1" ht="14.25" x14ac:dyDescent="0.2"/>
    <row r="1357" s="7" customFormat="1" ht="14.25" x14ac:dyDescent="0.2"/>
    <row r="1358" s="7" customFormat="1" ht="14.25" x14ac:dyDescent="0.2"/>
    <row r="1359" s="7" customFormat="1" ht="14.25" x14ac:dyDescent="0.2"/>
    <row r="1360" s="7" customFormat="1" ht="14.25" x14ac:dyDescent="0.2"/>
    <row r="1361" s="7" customFormat="1" ht="14.25" x14ac:dyDescent="0.2"/>
    <row r="1362" s="7" customFormat="1" ht="14.25" x14ac:dyDescent="0.2"/>
    <row r="1363" s="7" customFormat="1" ht="14.25" x14ac:dyDescent="0.2"/>
    <row r="1364" s="7" customFormat="1" ht="14.25" x14ac:dyDescent="0.2"/>
    <row r="1365" s="7" customFormat="1" ht="14.25" x14ac:dyDescent="0.2"/>
    <row r="1366" s="7" customFormat="1" ht="14.25" x14ac:dyDescent="0.2"/>
    <row r="1367" s="7" customFormat="1" ht="14.25" x14ac:dyDescent="0.2"/>
    <row r="1368" s="7" customFormat="1" ht="14.25" x14ac:dyDescent="0.2"/>
    <row r="1369" s="7" customFormat="1" ht="14.25" x14ac:dyDescent="0.2"/>
    <row r="1370" s="7" customFormat="1" ht="14.25" x14ac:dyDescent="0.2"/>
    <row r="1371" s="7" customFormat="1" ht="14.25" x14ac:dyDescent="0.2"/>
    <row r="1372" s="7" customFormat="1" ht="14.25" x14ac:dyDescent="0.2"/>
    <row r="1373" s="7" customFormat="1" ht="14.25" x14ac:dyDescent="0.2"/>
    <row r="1374" s="7" customFormat="1" ht="14.25" x14ac:dyDescent="0.2"/>
    <row r="1375" s="7" customFormat="1" ht="14.25" x14ac:dyDescent="0.2"/>
    <row r="1376" s="7" customFormat="1" ht="14.25" x14ac:dyDescent="0.2"/>
    <row r="1377" s="7" customFormat="1" ht="14.25" x14ac:dyDescent="0.2"/>
    <row r="1378" s="7" customFormat="1" ht="14.25" x14ac:dyDescent="0.2"/>
    <row r="1379" s="7" customFormat="1" ht="14.25" x14ac:dyDescent="0.2"/>
    <row r="1380" s="7" customFormat="1" ht="14.25" x14ac:dyDescent="0.2"/>
    <row r="1381" s="7" customFormat="1" ht="14.25" x14ac:dyDescent="0.2"/>
    <row r="1382" s="7" customFormat="1" ht="14.25" x14ac:dyDescent="0.2"/>
    <row r="1383" s="7" customFormat="1" ht="14.25" x14ac:dyDescent="0.2"/>
    <row r="1384" s="7" customFormat="1" ht="14.25" x14ac:dyDescent="0.2"/>
    <row r="1385" s="7" customFormat="1" ht="14.25" x14ac:dyDescent="0.2"/>
    <row r="1386" s="7" customFormat="1" ht="14.25" x14ac:dyDescent="0.2"/>
    <row r="1387" s="7" customFormat="1" ht="14.25" x14ac:dyDescent="0.2"/>
    <row r="1388" s="7" customFormat="1" ht="14.25" x14ac:dyDescent="0.2"/>
    <row r="1389" s="7" customFormat="1" ht="14.25" x14ac:dyDescent="0.2"/>
    <row r="1390" s="7" customFormat="1" ht="14.25" x14ac:dyDescent="0.2"/>
    <row r="1391" s="7" customFormat="1" ht="14.25" x14ac:dyDescent="0.2"/>
    <row r="1392" s="7" customFormat="1" ht="14.25" x14ac:dyDescent="0.2"/>
    <row r="1393" s="7" customFormat="1" ht="14.25" x14ac:dyDescent="0.2"/>
    <row r="1394" s="7" customFormat="1" ht="14.25" x14ac:dyDescent="0.2"/>
    <row r="1395" s="7" customFormat="1" ht="14.25" x14ac:dyDescent="0.2"/>
    <row r="1396" s="7" customFormat="1" ht="14.25" x14ac:dyDescent="0.2"/>
    <row r="1397" s="7" customFormat="1" ht="14.25" x14ac:dyDescent="0.2"/>
    <row r="1398" s="7" customFormat="1" ht="14.25" x14ac:dyDescent="0.2"/>
    <row r="1399" s="7" customFormat="1" ht="14.25" x14ac:dyDescent="0.2"/>
    <row r="1400" s="7" customFormat="1" ht="14.25" x14ac:dyDescent="0.2"/>
    <row r="1401" s="7" customFormat="1" ht="14.25" x14ac:dyDescent="0.2"/>
    <row r="1402" s="7" customFormat="1" ht="14.25" x14ac:dyDescent="0.2"/>
    <row r="1403" s="7" customFormat="1" ht="14.25" x14ac:dyDescent="0.2"/>
    <row r="1404" s="7" customFormat="1" ht="14.25" x14ac:dyDescent="0.2"/>
    <row r="1405" s="7" customFormat="1" ht="14.25" x14ac:dyDescent="0.2"/>
    <row r="1406" s="7" customFormat="1" ht="14.25" x14ac:dyDescent="0.2"/>
    <row r="1407" s="7" customFormat="1" ht="14.25" x14ac:dyDescent="0.2"/>
    <row r="1408" s="7" customFormat="1" ht="14.25" x14ac:dyDescent="0.2"/>
    <row r="1409" s="7" customFormat="1" ht="14.25" x14ac:dyDescent="0.2"/>
    <row r="1410" s="7" customFormat="1" ht="14.25" x14ac:dyDescent="0.2"/>
    <row r="1411" s="7" customFormat="1" ht="14.25" x14ac:dyDescent="0.2"/>
    <row r="1412" s="7" customFormat="1" ht="14.25" x14ac:dyDescent="0.2"/>
    <row r="1413" s="7" customFormat="1" ht="14.25" x14ac:dyDescent="0.2"/>
    <row r="1414" s="7" customFormat="1" ht="14.25" x14ac:dyDescent="0.2"/>
    <row r="1415" s="7" customFormat="1" ht="14.25" x14ac:dyDescent="0.2"/>
    <row r="1416" s="7" customFormat="1" ht="14.25" x14ac:dyDescent="0.2"/>
    <row r="1417" s="7" customFormat="1" ht="14.25" x14ac:dyDescent="0.2"/>
    <row r="1418" s="7" customFormat="1" ht="14.25" x14ac:dyDescent="0.2"/>
    <row r="1419" s="7" customFormat="1" ht="14.25" x14ac:dyDescent="0.2"/>
    <row r="1420" s="7" customFormat="1" ht="14.25" x14ac:dyDescent="0.2"/>
    <row r="1421" s="7" customFormat="1" ht="14.25" x14ac:dyDescent="0.2"/>
    <row r="1422" s="7" customFormat="1" ht="14.25" x14ac:dyDescent="0.2"/>
    <row r="1423" s="7" customFormat="1" ht="14.25" x14ac:dyDescent="0.2"/>
    <row r="1424" s="7" customFormat="1" ht="14.25" x14ac:dyDescent="0.2"/>
    <row r="1425" s="7" customFormat="1" ht="14.25" x14ac:dyDescent="0.2"/>
    <row r="1426" s="7" customFormat="1" ht="14.25" x14ac:dyDescent="0.2"/>
    <row r="1427" s="7" customFormat="1" ht="14.25" x14ac:dyDescent="0.2"/>
    <row r="1428" s="7" customFormat="1" ht="14.25" x14ac:dyDescent="0.2"/>
    <row r="1429" s="7" customFormat="1" ht="14.25" x14ac:dyDescent="0.2"/>
    <row r="1430" s="7" customFormat="1" ht="14.25" x14ac:dyDescent="0.2"/>
    <row r="1431" s="7" customFormat="1" ht="14.25" x14ac:dyDescent="0.2"/>
    <row r="1432" s="7" customFormat="1" ht="14.25" x14ac:dyDescent="0.2"/>
    <row r="1433" s="7" customFormat="1" ht="14.25" x14ac:dyDescent="0.2"/>
    <row r="1434" s="7" customFormat="1" ht="14.25" x14ac:dyDescent="0.2"/>
    <row r="1435" s="7" customFormat="1" ht="14.25" x14ac:dyDescent="0.2"/>
    <row r="1436" s="7" customFormat="1" ht="14.25" x14ac:dyDescent="0.2"/>
    <row r="1437" s="7" customFormat="1" ht="14.25" x14ac:dyDescent="0.2"/>
    <row r="1438" s="7" customFormat="1" ht="14.25" x14ac:dyDescent="0.2"/>
    <row r="1439" s="7" customFormat="1" ht="14.25" x14ac:dyDescent="0.2"/>
    <row r="1440" s="7" customFormat="1" ht="14.25" x14ac:dyDescent="0.2"/>
    <row r="1441" s="7" customFormat="1" ht="14.25" x14ac:dyDescent="0.2"/>
    <row r="1442" s="7" customFormat="1" ht="14.25" x14ac:dyDescent="0.2"/>
    <row r="1443" s="7" customFormat="1" ht="14.25" x14ac:dyDescent="0.2"/>
    <row r="1444" s="7" customFormat="1" ht="14.25" x14ac:dyDescent="0.2"/>
    <row r="1445" s="7" customFormat="1" ht="14.25" x14ac:dyDescent="0.2"/>
    <row r="1446" s="7" customFormat="1" ht="14.25" x14ac:dyDescent="0.2"/>
    <row r="1447" s="7" customFormat="1" ht="14.25" x14ac:dyDescent="0.2"/>
    <row r="1448" s="7" customFormat="1" ht="14.25" x14ac:dyDescent="0.2"/>
    <row r="1449" s="7" customFormat="1" ht="14.25" x14ac:dyDescent="0.2"/>
    <row r="1450" s="7" customFormat="1" ht="14.25" x14ac:dyDescent="0.2"/>
    <row r="1451" s="7" customFormat="1" ht="14.25" x14ac:dyDescent="0.2"/>
    <row r="1452" s="7" customFormat="1" ht="14.25" x14ac:dyDescent="0.2"/>
    <row r="1453" s="7" customFormat="1" ht="14.25" x14ac:dyDescent="0.2"/>
    <row r="1454" s="7" customFormat="1" ht="14.25" x14ac:dyDescent="0.2"/>
    <row r="1455" s="7" customFormat="1" ht="14.25" x14ac:dyDescent="0.2"/>
    <row r="1456" s="7" customFormat="1" ht="14.25" x14ac:dyDescent="0.2"/>
    <row r="1457" s="7" customFormat="1" ht="14.25" x14ac:dyDescent="0.2"/>
    <row r="1458" s="7" customFormat="1" ht="14.25" x14ac:dyDescent="0.2"/>
    <row r="1459" s="7" customFormat="1" ht="14.25" x14ac:dyDescent="0.2"/>
    <row r="1460" s="7" customFormat="1" ht="14.25" x14ac:dyDescent="0.2"/>
    <row r="1461" s="7" customFormat="1" ht="14.25" x14ac:dyDescent="0.2"/>
    <row r="1462" s="7" customFormat="1" ht="14.25" x14ac:dyDescent="0.2"/>
    <row r="1463" s="7" customFormat="1" ht="14.25" x14ac:dyDescent="0.2"/>
    <row r="1464" s="7" customFormat="1" ht="14.25" x14ac:dyDescent="0.2"/>
    <row r="1465" s="7" customFormat="1" ht="14.25" x14ac:dyDescent="0.2"/>
    <row r="1466" s="7" customFormat="1" ht="14.25" x14ac:dyDescent="0.2"/>
    <row r="1467" s="7" customFormat="1" ht="14.25" x14ac:dyDescent="0.2"/>
    <row r="1468" s="7" customFormat="1" ht="14.25" x14ac:dyDescent="0.2"/>
    <row r="1469" s="7" customFormat="1" ht="14.25" x14ac:dyDescent="0.2"/>
    <row r="1470" s="7" customFormat="1" ht="14.25" x14ac:dyDescent="0.2"/>
    <row r="1471" s="7" customFormat="1" ht="14.25" x14ac:dyDescent="0.2"/>
    <row r="1472" s="7" customFormat="1" ht="14.25" x14ac:dyDescent="0.2"/>
    <row r="1473" s="7" customFormat="1" ht="14.25" x14ac:dyDescent="0.2"/>
    <row r="1474" s="7" customFormat="1" ht="14.25" x14ac:dyDescent="0.2"/>
    <row r="1475" s="7" customFormat="1" ht="14.25" x14ac:dyDescent="0.2"/>
    <row r="1476" s="7" customFormat="1" ht="14.25" x14ac:dyDescent="0.2"/>
    <row r="1477" s="7" customFormat="1" ht="14.25" x14ac:dyDescent="0.2"/>
    <row r="1478" s="7" customFormat="1" ht="14.25" x14ac:dyDescent="0.2"/>
    <row r="1479" s="7" customFormat="1" ht="14.25" x14ac:dyDescent="0.2"/>
    <row r="1480" s="7" customFormat="1" ht="14.25" x14ac:dyDescent="0.2"/>
    <row r="1481" s="7" customFormat="1" ht="14.25" x14ac:dyDescent="0.2"/>
    <row r="1482" s="7" customFormat="1" ht="14.25" x14ac:dyDescent="0.2"/>
    <row r="1483" s="7" customFormat="1" ht="14.25" x14ac:dyDescent="0.2"/>
    <row r="1484" s="7" customFormat="1" ht="14.25" x14ac:dyDescent="0.2"/>
    <row r="1485" s="7" customFormat="1" ht="14.25" x14ac:dyDescent="0.2"/>
    <row r="1486" s="7" customFormat="1" ht="14.25" x14ac:dyDescent="0.2"/>
    <row r="1487" s="7" customFormat="1" ht="14.25" x14ac:dyDescent="0.2"/>
    <row r="1488" s="7" customFormat="1" ht="14.25" x14ac:dyDescent="0.2"/>
    <row r="1489" s="7" customFormat="1" ht="14.25" x14ac:dyDescent="0.2"/>
    <row r="1490" s="7" customFormat="1" ht="14.25" x14ac:dyDescent="0.2"/>
    <row r="1491" s="7" customFormat="1" ht="14.25" x14ac:dyDescent="0.2"/>
    <row r="1492" s="7" customFormat="1" ht="14.25" x14ac:dyDescent="0.2"/>
    <row r="1493" s="7" customFormat="1" ht="14.25" x14ac:dyDescent="0.2"/>
    <row r="1494" s="7" customFormat="1" ht="14.25" x14ac:dyDescent="0.2"/>
    <row r="1495" s="7" customFormat="1" ht="14.25" x14ac:dyDescent="0.2"/>
    <row r="1496" s="7" customFormat="1" ht="14.25" x14ac:dyDescent="0.2"/>
    <row r="1497" s="7" customFormat="1" ht="14.25" x14ac:dyDescent="0.2"/>
    <row r="1498" s="7" customFormat="1" ht="14.25" x14ac:dyDescent="0.2"/>
    <row r="1499" s="7" customFormat="1" ht="14.25" x14ac:dyDescent="0.2"/>
    <row r="1500" s="7" customFormat="1" ht="14.25" x14ac:dyDescent="0.2"/>
    <row r="1501" s="7" customFormat="1" ht="14.25" x14ac:dyDescent="0.2"/>
    <row r="1502" s="7" customFormat="1" ht="14.25" x14ac:dyDescent="0.2"/>
    <row r="1503" s="7" customFormat="1" ht="14.25" x14ac:dyDescent="0.2"/>
    <row r="1504" s="7" customFormat="1" ht="14.25" x14ac:dyDescent="0.2"/>
    <row r="1505" s="7" customFormat="1" ht="14.25" x14ac:dyDescent="0.2"/>
    <row r="1506" s="7" customFormat="1" ht="14.25" x14ac:dyDescent="0.2"/>
    <row r="1507" s="7" customFormat="1" ht="14.25" x14ac:dyDescent="0.2"/>
    <row r="1508" s="7" customFormat="1" ht="14.25" x14ac:dyDescent="0.2"/>
    <row r="1509" s="7" customFormat="1" ht="14.25" x14ac:dyDescent="0.2"/>
    <row r="1510" s="7" customFormat="1" ht="14.25" x14ac:dyDescent="0.2"/>
    <row r="1511" s="7" customFormat="1" ht="14.25" x14ac:dyDescent="0.2"/>
    <row r="1512" s="7" customFormat="1" ht="14.25" x14ac:dyDescent="0.2"/>
    <row r="1513" s="7" customFormat="1" ht="14.25" x14ac:dyDescent="0.2"/>
    <row r="1514" s="7" customFormat="1" ht="14.25" x14ac:dyDescent="0.2"/>
    <row r="1515" s="7" customFormat="1" ht="14.25" x14ac:dyDescent="0.2"/>
    <row r="1516" s="7" customFormat="1" ht="14.25" x14ac:dyDescent="0.2"/>
    <row r="1517" s="7" customFormat="1" ht="14.25" x14ac:dyDescent="0.2"/>
    <row r="1518" s="7" customFormat="1" ht="14.25" x14ac:dyDescent="0.2"/>
    <row r="1519" s="7" customFormat="1" ht="14.25" x14ac:dyDescent="0.2"/>
    <row r="1520" s="7" customFormat="1" ht="14.25" x14ac:dyDescent="0.2"/>
    <row r="1521" s="7" customFormat="1" ht="14.25" x14ac:dyDescent="0.2"/>
    <row r="1522" s="7" customFormat="1" ht="14.25" x14ac:dyDescent="0.2"/>
    <row r="1523" s="7" customFormat="1" ht="14.25" x14ac:dyDescent="0.2"/>
    <row r="1524" s="7" customFormat="1" ht="14.25" x14ac:dyDescent="0.2"/>
    <row r="1525" s="7" customFormat="1" ht="14.25" x14ac:dyDescent="0.2"/>
    <row r="1526" s="7" customFormat="1" ht="14.25" x14ac:dyDescent="0.2"/>
    <row r="1527" s="7" customFormat="1" ht="14.25" x14ac:dyDescent="0.2"/>
    <row r="1528" s="7" customFormat="1" ht="14.25" x14ac:dyDescent="0.2"/>
    <row r="1529" s="7" customFormat="1" ht="14.25" x14ac:dyDescent="0.2"/>
    <row r="1530" s="7" customFormat="1" ht="14.25" x14ac:dyDescent="0.2"/>
    <row r="1531" s="7" customFormat="1" ht="14.25" x14ac:dyDescent="0.2"/>
    <row r="1532" s="7" customFormat="1" ht="14.25" x14ac:dyDescent="0.2"/>
    <row r="1533" s="7" customFormat="1" ht="14.25" x14ac:dyDescent="0.2"/>
    <row r="1534" s="7" customFormat="1" ht="14.25" x14ac:dyDescent="0.2"/>
    <row r="1535" s="7" customFormat="1" ht="14.25" x14ac:dyDescent="0.2"/>
    <row r="1536" s="7" customFormat="1" ht="14.25" x14ac:dyDescent="0.2"/>
    <row r="1537" s="7" customFormat="1" ht="14.25" x14ac:dyDescent="0.2"/>
    <row r="1538" s="7" customFormat="1" ht="14.25" x14ac:dyDescent="0.2"/>
    <row r="1539" s="7" customFormat="1" ht="14.25" x14ac:dyDescent="0.2"/>
    <row r="1540" s="7" customFormat="1" ht="14.25" x14ac:dyDescent="0.2"/>
    <row r="1541" s="7" customFormat="1" ht="14.25" x14ac:dyDescent="0.2"/>
    <row r="1542" s="7" customFormat="1" ht="14.25" x14ac:dyDescent="0.2"/>
    <row r="1543" s="7" customFormat="1" ht="14.25" x14ac:dyDescent="0.2"/>
    <row r="1544" s="7" customFormat="1" ht="14.25" x14ac:dyDescent="0.2"/>
    <row r="1545" s="7" customFormat="1" ht="14.25" x14ac:dyDescent="0.2"/>
    <row r="1546" s="7" customFormat="1" ht="14.25" x14ac:dyDescent="0.2"/>
    <row r="1547" s="7" customFormat="1" ht="14.25" x14ac:dyDescent="0.2"/>
    <row r="1548" s="7" customFormat="1" ht="14.25" x14ac:dyDescent="0.2"/>
    <row r="1549" s="7" customFormat="1" ht="14.25" x14ac:dyDescent="0.2"/>
    <row r="1550" s="7" customFormat="1" ht="14.25" x14ac:dyDescent="0.2"/>
    <row r="1551" s="7" customFormat="1" ht="14.25" x14ac:dyDescent="0.2"/>
    <row r="1552" s="7" customFormat="1" ht="14.25" x14ac:dyDescent="0.2"/>
    <row r="1553" s="7" customFormat="1" ht="14.25" x14ac:dyDescent="0.2"/>
    <row r="1554" s="7" customFormat="1" ht="14.25" x14ac:dyDescent="0.2"/>
    <row r="1555" s="7" customFormat="1" ht="14.25" x14ac:dyDescent="0.2"/>
    <row r="1556" s="7" customFormat="1" ht="14.25" x14ac:dyDescent="0.2"/>
    <row r="1557" s="7" customFormat="1" ht="14.25" x14ac:dyDescent="0.2"/>
    <row r="1558" s="7" customFormat="1" ht="14.25" x14ac:dyDescent="0.2"/>
    <row r="1559" s="7" customFormat="1" ht="14.25" x14ac:dyDescent="0.2"/>
    <row r="1560" s="7" customFormat="1" ht="14.25" x14ac:dyDescent="0.2"/>
    <row r="1561" s="7" customFormat="1" ht="14.25" x14ac:dyDescent="0.2"/>
    <row r="1562" s="7" customFormat="1" ht="14.25" x14ac:dyDescent="0.2"/>
    <row r="1563" s="7" customFormat="1" ht="14.25" x14ac:dyDescent="0.2"/>
    <row r="1564" s="7" customFormat="1" ht="14.25" x14ac:dyDescent="0.2"/>
    <row r="1565" s="7" customFormat="1" ht="14.25" x14ac:dyDescent="0.2"/>
    <row r="1566" s="7" customFormat="1" ht="14.25" x14ac:dyDescent="0.2"/>
    <row r="1567" s="7" customFormat="1" ht="14.25" x14ac:dyDescent="0.2"/>
    <row r="1568" s="7" customFormat="1" ht="14.25" x14ac:dyDescent="0.2"/>
    <row r="1569" s="7" customFormat="1" ht="14.25" x14ac:dyDescent="0.2"/>
    <row r="1570" s="7" customFormat="1" ht="14.25" x14ac:dyDescent="0.2"/>
    <row r="1571" s="7" customFormat="1" ht="14.25" x14ac:dyDescent="0.2"/>
    <row r="1572" s="7" customFormat="1" ht="14.25" x14ac:dyDescent="0.2"/>
    <row r="1573" s="7" customFormat="1" ht="14.25" x14ac:dyDescent="0.2"/>
    <row r="1574" s="7" customFormat="1" ht="14.25" x14ac:dyDescent="0.2"/>
    <row r="1575" s="7" customFormat="1" ht="14.25" x14ac:dyDescent="0.2"/>
    <row r="1576" s="7" customFormat="1" ht="14.25" x14ac:dyDescent="0.2"/>
    <row r="1577" s="7" customFormat="1" ht="14.25" x14ac:dyDescent="0.2"/>
    <row r="1578" s="7" customFormat="1" ht="14.25" x14ac:dyDescent="0.2"/>
    <row r="1579" s="7" customFormat="1" ht="14.25" x14ac:dyDescent="0.2"/>
    <row r="1580" s="7" customFormat="1" ht="14.25" x14ac:dyDescent="0.2"/>
    <row r="1581" s="7" customFormat="1" ht="14.25" x14ac:dyDescent="0.2"/>
    <row r="1582" s="7" customFormat="1" ht="14.25" x14ac:dyDescent="0.2"/>
    <row r="1583" s="7" customFormat="1" ht="14.25" x14ac:dyDescent="0.2"/>
    <row r="1584" s="7" customFormat="1" ht="14.25" x14ac:dyDescent="0.2"/>
    <row r="1585" s="7" customFormat="1" ht="14.25" x14ac:dyDescent="0.2"/>
    <row r="1586" s="7" customFormat="1" ht="14.25" x14ac:dyDescent="0.2"/>
    <row r="1587" s="7" customFormat="1" ht="14.25" x14ac:dyDescent="0.2"/>
    <row r="1588" s="7" customFormat="1" ht="14.25" x14ac:dyDescent="0.2"/>
    <row r="1589" s="7" customFormat="1" ht="14.25" x14ac:dyDescent="0.2"/>
    <row r="1590" s="7" customFormat="1" ht="14.25" x14ac:dyDescent="0.2"/>
    <row r="1591" s="7" customFormat="1" ht="14.25" x14ac:dyDescent="0.2"/>
    <row r="1592" s="7" customFormat="1" ht="14.25" x14ac:dyDescent="0.2"/>
    <row r="1593" s="7" customFormat="1" ht="14.25" x14ac:dyDescent="0.2"/>
    <row r="1594" s="7" customFormat="1" ht="14.25" x14ac:dyDescent="0.2"/>
    <row r="1595" s="7" customFormat="1" ht="14.25" x14ac:dyDescent="0.2"/>
    <row r="1596" s="7" customFormat="1" ht="14.25" x14ac:dyDescent="0.2"/>
    <row r="1597" s="7" customFormat="1" ht="14.25" x14ac:dyDescent="0.2"/>
    <row r="1598" s="7" customFormat="1" ht="14.25" x14ac:dyDescent="0.2"/>
    <row r="1599" s="7" customFormat="1" ht="14.25" x14ac:dyDescent="0.2"/>
    <row r="1600" s="7" customFormat="1" ht="14.25" x14ac:dyDescent="0.2"/>
    <row r="1601" s="7" customFormat="1" ht="14.25" x14ac:dyDescent="0.2"/>
    <row r="1602" s="7" customFormat="1" ht="14.25" x14ac:dyDescent="0.2"/>
    <row r="1603" s="7" customFormat="1" ht="14.25" x14ac:dyDescent="0.2"/>
    <row r="1604" s="7" customFormat="1" ht="14.25" x14ac:dyDescent="0.2"/>
    <row r="1605" s="7" customFormat="1" ht="14.25" x14ac:dyDescent="0.2"/>
    <row r="1606" s="7" customFormat="1" ht="14.25" x14ac:dyDescent="0.2"/>
    <row r="1607" s="7" customFormat="1" ht="14.25" x14ac:dyDescent="0.2"/>
    <row r="1608" s="7" customFormat="1" ht="14.25" x14ac:dyDescent="0.2"/>
    <row r="1609" s="7" customFormat="1" ht="14.25" x14ac:dyDescent="0.2"/>
    <row r="1610" s="7" customFormat="1" ht="14.25" x14ac:dyDescent="0.2"/>
    <row r="1611" s="7" customFormat="1" ht="14.25" x14ac:dyDescent="0.2"/>
    <row r="1612" s="7" customFormat="1" ht="14.25" x14ac:dyDescent="0.2"/>
    <row r="1613" s="7" customFormat="1" ht="14.25" x14ac:dyDescent="0.2"/>
    <row r="1614" s="7" customFormat="1" ht="14.25" x14ac:dyDescent="0.2"/>
    <row r="1615" s="7" customFormat="1" ht="14.25" x14ac:dyDescent="0.2"/>
    <row r="1616" s="7" customFormat="1" ht="14.25" x14ac:dyDescent="0.2"/>
    <row r="1617" s="7" customFormat="1" ht="14.25" x14ac:dyDescent="0.2"/>
    <row r="1618" s="7" customFormat="1" ht="14.25" x14ac:dyDescent="0.2"/>
    <row r="1619" s="7" customFormat="1" ht="14.25" x14ac:dyDescent="0.2"/>
    <row r="1620" s="7" customFormat="1" ht="14.25" x14ac:dyDescent="0.2"/>
    <row r="1621" s="7" customFormat="1" ht="14.25" x14ac:dyDescent="0.2"/>
    <row r="1622" s="7" customFormat="1" ht="14.25" x14ac:dyDescent="0.2"/>
    <row r="1623" s="7" customFormat="1" ht="14.25" x14ac:dyDescent="0.2"/>
    <row r="1624" s="7" customFormat="1" ht="14.25" x14ac:dyDescent="0.2"/>
    <row r="1625" s="7" customFormat="1" ht="14.25" x14ac:dyDescent="0.2"/>
    <row r="1626" s="7" customFormat="1" ht="14.25" x14ac:dyDescent="0.2"/>
    <row r="1627" s="7" customFormat="1" ht="14.25" x14ac:dyDescent="0.2"/>
    <row r="1628" s="7" customFormat="1" ht="14.25" x14ac:dyDescent="0.2"/>
    <row r="1629" s="7" customFormat="1" ht="14.25" x14ac:dyDescent="0.2"/>
    <row r="1630" s="7" customFormat="1" ht="14.25" x14ac:dyDescent="0.2"/>
    <row r="1631" s="7" customFormat="1" ht="14.25" x14ac:dyDescent="0.2"/>
    <row r="1632" s="7" customFormat="1" ht="14.25" x14ac:dyDescent="0.2"/>
    <row r="1633" s="7" customFormat="1" ht="14.25" x14ac:dyDescent="0.2"/>
    <row r="1634" s="7" customFormat="1" ht="14.25" x14ac:dyDescent="0.2"/>
    <row r="1635" s="7" customFormat="1" ht="14.25" x14ac:dyDescent="0.2"/>
    <row r="1636" s="7" customFormat="1" ht="14.25" x14ac:dyDescent="0.2"/>
    <row r="1637" s="7" customFormat="1" ht="14.25" x14ac:dyDescent="0.2"/>
    <row r="1638" s="7" customFormat="1" ht="14.25" x14ac:dyDescent="0.2"/>
    <row r="1639" s="7" customFormat="1" ht="14.25" x14ac:dyDescent="0.2"/>
    <row r="1640" s="7" customFormat="1" ht="14.25" x14ac:dyDescent="0.2"/>
    <row r="1641" s="7" customFormat="1" ht="14.25" x14ac:dyDescent="0.2"/>
    <row r="1642" s="7" customFormat="1" ht="14.25" x14ac:dyDescent="0.2"/>
    <row r="1643" s="7" customFormat="1" ht="14.25" x14ac:dyDescent="0.2"/>
    <row r="1644" s="7" customFormat="1" ht="14.25" x14ac:dyDescent="0.2"/>
    <row r="1645" s="7" customFormat="1" ht="14.25" x14ac:dyDescent="0.2"/>
    <row r="1646" s="7" customFormat="1" ht="14.25" x14ac:dyDescent="0.2"/>
    <row r="1647" s="7" customFormat="1" ht="14.25" x14ac:dyDescent="0.2"/>
    <row r="1648" s="7" customFormat="1" ht="14.25" x14ac:dyDescent="0.2"/>
    <row r="1649" s="7" customFormat="1" ht="14.25" x14ac:dyDescent="0.2"/>
    <row r="1650" s="7" customFormat="1" ht="14.25" x14ac:dyDescent="0.2"/>
    <row r="1651" s="7" customFormat="1" ht="14.25" x14ac:dyDescent="0.2"/>
    <row r="1652" s="7" customFormat="1" ht="14.25" x14ac:dyDescent="0.2"/>
    <row r="1653" s="7" customFormat="1" ht="14.25" x14ac:dyDescent="0.2"/>
    <row r="1654" s="7" customFormat="1" ht="14.25" x14ac:dyDescent="0.2"/>
    <row r="1655" s="7" customFormat="1" ht="14.25" x14ac:dyDescent="0.2"/>
    <row r="1656" s="7" customFormat="1" ht="14.25" x14ac:dyDescent="0.2"/>
    <row r="1657" s="7" customFormat="1" ht="14.25" x14ac:dyDescent="0.2"/>
    <row r="1658" s="7" customFormat="1" ht="14.25" x14ac:dyDescent="0.2"/>
    <row r="1659" s="7" customFormat="1" ht="14.25" x14ac:dyDescent="0.2"/>
    <row r="1660" s="7" customFormat="1" ht="14.25" x14ac:dyDescent="0.2"/>
    <row r="1661" s="7" customFormat="1" ht="14.25" x14ac:dyDescent="0.2"/>
    <row r="1662" s="7" customFormat="1" ht="14.25" x14ac:dyDescent="0.2"/>
    <row r="1663" s="7" customFormat="1" ht="14.25" x14ac:dyDescent="0.2"/>
    <row r="1664" s="7" customFormat="1" ht="14.25" x14ac:dyDescent="0.2"/>
    <row r="1665" s="7" customFormat="1" ht="14.25" x14ac:dyDescent="0.2"/>
    <row r="1666" s="7" customFormat="1" ht="14.25" x14ac:dyDescent="0.2"/>
    <row r="1667" s="7" customFormat="1" ht="14.25" x14ac:dyDescent="0.2"/>
    <row r="1668" s="7" customFormat="1" ht="14.25" x14ac:dyDescent="0.2"/>
    <row r="1669" s="7" customFormat="1" ht="14.25" x14ac:dyDescent="0.2"/>
    <row r="1670" s="7" customFormat="1" ht="14.25" x14ac:dyDescent="0.2"/>
    <row r="1671" s="7" customFormat="1" ht="14.25" x14ac:dyDescent="0.2"/>
    <row r="1672" s="7" customFormat="1" ht="14.25" x14ac:dyDescent="0.2"/>
    <row r="1673" s="7" customFormat="1" ht="14.25" x14ac:dyDescent="0.2"/>
    <row r="1674" s="7" customFormat="1" ht="14.25" x14ac:dyDescent="0.2"/>
    <row r="1675" s="7" customFormat="1" ht="14.25" x14ac:dyDescent="0.2"/>
    <row r="1676" s="7" customFormat="1" ht="14.25" x14ac:dyDescent="0.2"/>
    <row r="1677" s="7" customFormat="1" ht="14.25" x14ac:dyDescent="0.2"/>
    <row r="1678" s="7" customFormat="1" ht="14.25" x14ac:dyDescent="0.2"/>
    <row r="1679" s="7" customFormat="1" ht="14.25" x14ac:dyDescent="0.2"/>
    <row r="1680" s="7" customFormat="1" ht="14.25" x14ac:dyDescent="0.2"/>
    <row r="1681" s="7" customFormat="1" ht="14.25" x14ac:dyDescent="0.2"/>
    <row r="1682" s="7" customFormat="1" ht="14.25" x14ac:dyDescent="0.2"/>
    <row r="1683" s="7" customFormat="1" ht="14.25" x14ac:dyDescent="0.2"/>
    <row r="1684" s="7" customFormat="1" ht="14.25" x14ac:dyDescent="0.2"/>
    <row r="1685" s="7" customFormat="1" ht="14.25" x14ac:dyDescent="0.2"/>
    <row r="1686" s="7" customFormat="1" ht="14.25" x14ac:dyDescent="0.2"/>
    <row r="1687" s="7" customFormat="1" ht="14.25" x14ac:dyDescent="0.2"/>
    <row r="1688" s="7" customFormat="1" ht="14.25" x14ac:dyDescent="0.2"/>
    <row r="1689" s="7" customFormat="1" ht="14.25" x14ac:dyDescent="0.2"/>
    <row r="1690" s="7" customFormat="1" ht="14.25" x14ac:dyDescent="0.2"/>
    <row r="1691" s="7" customFormat="1" ht="14.25" x14ac:dyDescent="0.2"/>
    <row r="1692" s="7" customFormat="1" ht="14.25" x14ac:dyDescent="0.2"/>
    <row r="1693" s="7" customFormat="1" ht="14.25" x14ac:dyDescent="0.2"/>
    <row r="1694" s="7" customFormat="1" ht="14.25" x14ac:dyDescent="0.2"/>
    <row r="1695" s="7" customFormat="1" ht="14.25" x14ac:dyDescent="0.2"/>
    <row r="1696" s="7" customFormat="1" ht="14.25" x14ac:dyDescent="0.2"/>
    <row r="1697" s="7" customFormat="1" ht="14.25" x14ac:dyDescent="0.2"/>
    <row r="1698" s="7" customFormat="1" ht="14.25" x14ac:dyDescent="0.2"/>
    <row r="1699" s="7" customFormat="1" ht="14.25" x14ac:dyDescent="0.2"/>
    <row r="1700" s="7" customFormat="1" ht="14.25" x14ac:dyDescent="0.2"/>
    <row r="1701" s="7" customFormat="1" ht="14.25" x14ac:dyDescent="0.2"/>
    <row r="1702" s="7" customFormat="1" ht="14.25" x14ac:dyDescent="0.2"/>
    <row r="1703" s="7" customFormat="1" ht="14.25" x14ac:dyDescent="0.2"/>
    <row r="1704" s="7" customFormat="1" ht="14.25" x14ac:dyDescent="0.2"/>
    <row r="1705" s="7" customFormat="1" ht="14.25" x14ac:dyDescent="0.2"/>
    <row r="1706" s="7" customFormat="1" ht="14.25" x14ac:dyDescent="0.2"/>
    <row r="1707" s="7" customFormat="1" ht="14.25" x14ac:dyDescent="0.2"/>
    <row r="1708" s="7" customFormat="1" ht="14.25" x14ac:dyDescent="0.2"/>
    <row r="1709" s="7" customFormat="1" ht="14.25" x14ac:dyDescent="0.2"/>
    <row r="1710" s="7" customFormat="1" ht="14.25" x14ac:dyDescent="0.2"/>
    <row r="1711" s="7" customFormat="1" ht="14.25" x14ac:dyDescent="0.2"/>
    <row r="1712" s="7" customFormat="1" ht="14.25" x14ac:dyDescent="0.2"/>
    <row r="1713" s="7" customFormat="1" ht="14.25" x14ac:dyDescent="0.2"/>
    <row r="1714" s="7" customFormat="1" ht="14.25" x14ac:dyDescent="0.2"/>
    <row r="1715" s="7" customFormat="1" ht="14.25" x14ac:dyDescent="0.2"/>
    <row r="1716" s="7" customFormat="1" ht="14.25" x14ac:dyDescent="0.2"/>
    <row r="1717" s="7" customFormat="1" ht="14.25" x14ac:dyDescent="0.2"/>
    <row r="1718" s="7" customFormat="1" ht="14.25" x14ac:dyDescent="0.2"/>
    <row r="1719" s="7" customFormat="1" ht="14.25" x14ac:dyDescent="0.2"/>
    <row r="1720" s="7" customFormat="1" ht="14.25" x14ac:dyDescent="0.2"/>
    <row r="1721" s="7" customFormat="1" ht="14.25" x14ac:dyDescent="0.2"/>
    <row r="1722" s="7" customFormat="1" ht="14.25" x14ac:dyDescent="0.2"/>
    <row r="1723" s="7" customFormat="1" ht="14.25" x14ac:dyDescent="0.2"/>
    <row r="1724" s="7" customFormat="1" ht="14.25" x14ac:dyDescent="0.2"/>
    <row r="1725" s="7" customFormat="1" ht="14.25" x14ac:dyDescent="0.2"/>
    <row r="1726" s="7" customFormat="1" ht="14.25" x14ac:dyDescent="0.2"/>
    <row r="1727" s="7" customFormat="1" ht="14.25" x14ac:dyDescent="0.2"/>
    <row r="1728" s="7" customFormat="1" ht="14.25" x14ac:dyDescent="0.2"/>
    <row r="1729" s="7" customFormat="1" ht="14.25" x14ac:dyDescent="0.2"/>
    <row r="1730" s="7" customFormat="1" ht="14.25" x14ac:dyDescent="0.2"/>
    <row r="1731" s="7" customFormat="1" ht="14.25" x14ac:dyDescent="0.2"/>
    <row r="1732" s="7" customFormat="1" ht="14.25" x14ac:dyDescent="0.2"/>
    <row r="1733" s="7" customFormat="1" ht="14.25" x14ac:dyDescent="0.2"/>
    <row r="1734" s="7" customFormat="1" ht="14.25" x14ac:dyDescent="0.2"/>
    <row r="1735" s="7" customFormat="1" ht="14.25" x14ac:dyDescent="0.2"/>
    <row r="1736" s="7" customFormat="1" ht="14.25" x14ac:dyDescent="0.2"/>
    <row r="1737" s="7" customFormat="1" ht="14.25" x14ac:dyDescent="0.2"/>
    <row r="1738" s="7" customFormat="1" ht="14.25" x14ac:dyDescent="0.2"/>
    <row r="1739" s="7" customFormat="1" ht="14.25" x14ac:dyDescent="0.2"/>
    <row r="1740" s="7" customFormat="1" ht="14.25" x14ac:dyDescent="0.2"/>
    <row r="1741" s="7" customFormat="1" ht="14.25" x14ac:dyDescent="0.2"/>
    <row r="1742" s="7" customFormat="1" ht="14.25" x14ac:dyDescent="0.2"/>
    <row r="1743" s="7" customFormat="1" ht="14.25" x14ac:dyDescent="0.2"/>
    <row r="1744" s="7" customFormat="1" ht="14.25" x14ac:dyDescent="0.2"/>
    <row r="1745" s="7" customFormat="1" ht="14.25" x14ac:dyDescent="0.2"/>
    <row r="1746" s="7" customFormat="1" ht="14.25" x14ac:dyDescent="0.2"/>
    <row r="1747" s="7" customFormat="1" ht="14.25" x14ac:dyDescent="0.2"/>
    <row r="1748" s="7" customFormat="1" ht="14.25" x14ac:dyDescent="0.2"/>
    <row r="1749" s="7" customFormat="1" ht="14.25" x14ac:dyDescent="0.2"/>
    <row r="1750" s="7" customFormat="1" ht="14.25" x14ac:dyDescent="0.2"/>
    <row r="1751" s="7" customFormat="1" ht="14.25" x14ac:dyDescent="0.2"/>
    <row r="1752" s="7" customFormat="1" ht="14.25" x14ac:dyDescent="0.2"/>
    <row r="1753" s="7" customFormat="1" ht="14.25" x14ac:dyDescent="0.2"/>
    <row r="1754" s="7" customFormat="1" ht="14.25" x14ac:dyDescent="0.2"/>
    <row r="1755" s="7" customFormat="1" ht="14.25" x14ac:dyDescent="0.2"/>
    <row r="1756" s="7" customFormat="1" ht="14.25" x14ac:dyDescent="0.2"/>
    <row r="1757" s="7" customFormat="1" ht="14.25" x14ac:dyDescent="0.2"/>
    <row r="1758" s="7" customFormat="1" ht="14.25" x14ac:dyDescent="0.2"/>
    <row r="1759" s="7" customFormat="1" ht="14.25" x14ac:dyDescent="0.2"/>
    <row r="1760" s="7" customFormat="1" ht="14.25" x14ac:dyDescent="0.2"/>
    <row r="1761" s="7" customFormat="1" ht="14.25" x14ac:dyDescent="0.2"/>
    <row r="1762" s="7" customFormat="1" ht="14.25" x14ac:dyDescent="0.2"/>
    <row r="1763" s="7" customFormat="1" ht="14.25" x14ac:dyDescent="0.2"/>
    <row r="1764" s="7" customFormat="1" ht="14.25" x14ac:dyDescent="0.2"/>
    <row r="1765" s="7" customFormat="1" ht="14.25" x14ac:dyDescent="0.2"/>
    <row r="1766" s="7" customFormat="1" ht="14.25" x14ac:dyDescent="0.2"/>
    <row r="1767" s="7" customFormat="1" ht="14.25" x14ac:dyDescent="0.2"/>
    <row r="1768" s="7" customFormat="1" ht="14.25" x14ac:dyDescent="0.2"/>
    <row r="1769" s="7" customFormat="1" ht="14.25" x14ac:dyDescent="0.2"/>
    <row r="1770" s="7" customFormat="1" ht="14.25" x14ac:dyDescent="0.2"/>
    <row r="1771" s="7" customFormat="1" ht="14.25" x14ac:dyDescent="0.2"/>
    <row r="1772" s="7" customFormat="1" ht="14.25" x14ac:dyDescent="0.2"/>
    <row r="1773" s="7" customFormat="1" ht="14.25" x14ac:dyDescent="0.2"/>
    <row r="1774" s="7" customFormat="1" ht="14.25" x14ac:dyDescent="0.2"/>
    <row r="1775" s="7" customFormat="1" ht="14.25" x14ac:dyDescent="0.2"/>
    <row r="1776" s="7" customFormat="1" ht="14.25" x14ac:dyDescent="0.2"/>
    <row r="1777" s="7" customFormat="1" ht="14.25" x14ac:dyDescent="0.2"/>
    <row r="1778" s="7" customFormat="1" ht="14.25" x14ac:dyDescent="0.2"/>
    <row r="1779" s="7" customFormat="1" ht="14.25" x14ac:dyDescent="0.2"/>
    <row r="1780" s="7" customFormat="1" ht="14.25" x14ac:dyDescent="0.2"/>
    <row r="1781" s="7" customFormat="1" ht="14.25" x14ac:dyDescent="0.2"/>
    <row r="1782" s="7" customFormat="1" ht="14.25" x14ac:dyDescent="0.2"/>
    <row r="1783" s="7" customFormat="1" ht="14.25" x14ac:dyDescent="0.2"/>
    <row r="1784" s="7" customFormat="1" ht="14.25" x14ac:dyDescent="0.2"/>
    <row r="1785" s="7" customFormat="1" ht="14.25" x14ac:dyDescent="0.2"/>
    <row r="1786" s="7" customFormat="1" ht="14.25" x14ac:dyDescent="0.2"/>
    <row r="1787" s="7" customFormat="1" ht="14.25" x14ac:dyDescent="0.2"/>
    <row r="1788" s="7" customFormat="1" ht="14.25" x14ac:dyDescent="0.2"/>
    <row r="1789" s="7" customFormat="1" ht="14.25" x14ac:dyDescent="0.2"/>
    <row r="1790" s="7" customFormat="1" ht="14.25" x14ac:dyDescent="0.2"/>
    <row r="1791" s="7" customFormat="1" ht="14.25" x14ac:dyDescent="0.2"/>
    <row r="1792" s="7" customFormat="1" ht="14.25" x14ac:dyDescent="0.2"/>
    <row r="1793" s="7" customFormat="1" ht="14.25" x14ac:dyDescent="0.2"/>
    <row r="1794" s="7" customFormat="1" ht="14.25" x14ac:dyDescent="0.2"/>
    <row r="1795" s="7" customFormat="1" ht="14.25" x14ac:dyDescent="0.2"/>
    <row r="1796" s="7" customFormat="1" ht="14.25" x14ac:dyDescent="0.2"/>
    <row r="1797" s="7" customFormat="1" ht="14.25" x14ac:dyDescent="0.2"/>
    <row r="1798" s="7" customFormat="1" ht="14.25" x14ac:dyDescent="0.2"/>
    <row r="1799" s="7" customFormat="1" ht="14.25" x14ac:dyDescent="0.2"/>
    <row r="1800" s="7" customFormat="1" ht="14.25" x14ac:dyDescent="0.2"/>
    <row r="1801" s="7" customFormat="1" ht="14.25" x14ac:dyDescent="0.2"/>
    <row r="1802" s="7" customFormat="1" ht="14.25" x14ac:dyDescent="0.2"/>
    <row r="1803" s="7" customFormat="1" ht="14.25" x14ac:dyDescent="0.2"/>
    <row r="1804" s="7" customFormat="1" ht="14.25" x14ac:dyDescent="0.2"/>
    <row r="1805" s="7" customFormat="1" ht="14.25" x14ac:dyDescent="0.2"/>
    <row r="1806" s="7" customFormat="1" ht="14.25" x14ac:dyDescent="0.2"/>
    <row r="1807" s="7" customFormat="1" ht="14.25" x14ac:dyDescent="0.2"/>
    <row r="1808" s="7" customFormat="1" ht="14.25" x14ac:dyDescent="0.2"/>
    <row r="1809" s="7" customFormat="1" ht="14.25" x14ac:dyDescent="0.2"/>
    <row r="1810" s="7" customFormat="1" ht="14.25" x14ac:dyDescent="0.2"/>
    <row r="1811" s="7" customFormat="1" ht="14.25" x14ac:dyDescent="0.2"/>
    <row r="1812" s="7" customFormat="1" ht="14.25" x14ac:dyDescent="0.2"/>
    <row r="1813" s="7" customFormat="1" ht="14.25" x14ac:dyDescent="0.2"/>
    <row r="1814" s="7" customFormat="1" ht="14.25" x14ac:dyDescent="0.2"/>
    <row r="1815" s="7" customFormat="1" ht="14.25" x14ac:dyDescent="0.2"/>
    <row r="1816" s="7" customFormat="1" ht="14.25" x14ac:dyDescent="0.2"/>
    <row r="1817" s="7" customFormat="1" ht="14.25" x14ac:dyDescent="0.2"/>
    <row r="1818" s="7" customFormat="1" ht="14.25" x14ac:dyDescent="0.2"/>
    <row r="1819" s="7" customFormat="1" ht="14.25" x14ac:dyDescent="0.2"/>
    <row r="1820" s="7" customFormat="1" ht="14.25" x14ac:dyDescent="0.2"/>
    <row r="1821" s="7" customFormat="1" ht="14.25" x14ac:dyDescent="0.2"/>
    <row r="1822" s="7" customFormat="1" ht="14.25" x14ac:dyDescent="0.2"/>
    <row r="1823" s="7" customFormat="1" ht="14.25" x14ac:dyDescent="0.2"/>
    <row r="1824" s="7" customFormat="1" ht="14.25" x14ac:dyDescent="0.2"/>
    <row r="1825" s="7" customFormat="1" ht="14.25" x14ac:dyDescent="0.2"/>
    <row r="1826" s="7" customFormat="1" ht="14.25" x14ac:dyDescent="0.2"/>
    <row r="1827" s="7" customFormat="1" ht="14.25" x14ac:dyDescent="0.2"/>
    <row r="1828" s="7" customFormat="1" ht="14.25" x14ac:dyDescent="0.2"/>
    <row r="1829" s="7" customFormat="1" ht="14.25" x14ac:dyDescent="0.2"/>
    <row r="1830" s="7" customFormat="1" ht="14.25" x14ac:dyDescent="0.2"/>
    <row r="1831" s="7" customFormat="1" ht="14.25" x14ac:dyDescent="0.2"/>
    <row r="1832" s="7" customFormat="1" ht="14.25" x14ac:dyDescent="0.2"/>
    <row r="1833" s="7" customFormat="1" ht="14.25" x14ac:dyDescent="0.2"/>
    <row r="1834" s="7" customFormat="1" ht="14.25" x14ac:dyDescent="0.2"/>
    <row r="1835" s="7" customFormat="1" ht="14.25" x14ac:dyDescent="0.2"/>
    <row r="1836" s="7" customFormat="1" ht="14.25" x14ac:dyDescent="0.2"/>
    <row r="1837" s="7" customFormat="1" ht="14.25" x14ac:dyDescent="0.2"/>
    <row r="1838" s="7" customFormat="1" ht="14.25" x14ac:dyDescent="0.2"/>
    <row r="1839" s="7" customFormat="1" ht="14.25" x14ac:dyDescent="0.2"/>
    <row r="1840" s="7" customFormat="1" ht="14.25" x14ac:dyDescent="0.2"/>
    <row r="1841" s="7" customFormat="1" ht="14.25" x14ac:dyDescent="0.2"/>
    <row r="1842" s="7" customFormat="1" ht="14.25" x14ac:dyDescent="0.2"/>
    <row r="1843" s="7" customFormat="1" ht="14.25" x14ac:dyDescent="0.2"/>
    <row r="1844" s="7" customFormat="1" ht="14.25" x14ac:dyDescent="0.2"/>
    <row r="1845" s="7" customFormat="1" ht="14.25" x14ac:dyDescent="0.2"/>
    <row r="1846" s="7" customFormat="1" ht="14.25" x14ac:dyDescent="0.2"/>
    <row r="1847" s="7" customFormat="1" ht="14.25" x14ac:dyDescent="0.2"/>
    <row r="1848" s="7" customFormat="1" ht="14.25" x14ac:dyDescent="0.2"/>
    <row r="1849" s="7" customFormat="1" ht="14.25" x14ac:dyDescent="0.2"/>
    <row r="1850" s="7" customFormat="1" ht="14.25" x14ac:dyDescent="0.2"/>
    <row r="1851" s="7" customFormat="1" ht="14.25" x14ac:dyDescent="0.2"/>
    <row r="1852" s="7" customFormat="1" ht="14.25" x14ac:dyDescent="0.2"/>
    <row r="1853" s="7" customFormat="1" ht="14.25" x14ac:dyDescent="0.2"/>
    <row r="1854" s="7" customFormat="1" ht="14.25" x14ac:dyDescent="0.2"/>
    <row r="1855" s="7" customFormat="1" ht="14.25" x14ac:dyDescent="0.2"/>
    <row r="1856" s="7" customFormat="1" ht="14.25" x14ac:dyDescent="0.2"/>
    <row r="1857" s="7" customFormat="1" ht="14.25" x14ac:dyDescent="0.2"/>
    <row r="1858" s="7" customFormat="1" ht="14.25" x14ac:dyDescent="0.2"/>
    <row r="1859" s="7" customFormat="1" ht="14.25" x14ac:dyDescent="0.2"/>
    <row r="1860" s="7" customFormat="1" ht="14.25" x14ac:dyDescent="0.2"/>
    <row r="1861" s="7" customFormat="1" ht="14.25" x14ac:dyDescent="0.2"/>
    <row r="1862" s="7" customFormat="1" ht="14.25" x14ac:dyDescent="0.2"/>
    <row r="1863" s="7" customFormat="1" ht="14.25" x14ac:dyDescent="0.2"/>
    <row r="1864" s="7" customFormat="1" ht="14.25" x14ac:dyDescent="0.2"/>
    <row r="1865" s="7" customFormat="1" ht="14.25" x14ac:dyDescent="0.2"/>
    <row r="1866" s="7" customFormat="1" ht="14.25" x14ac:dyDescent="0.2"/>
    <row r="1867" s="7" customFormat="1" ht="14.25" x14ac:dyDescent="0.2"/>
    <row r="1868" s="7" customFormat="1" ht="14.25" x14ac:dyDescent="0.2"/>
    <row r="1869" s="7" customFormat="1" ht="14.25" x14ac:dyDescent="0.2"/>
    <row r="1870" s="7" customFormat="1" ht="14.25" x14ac:dyDescent="0.2"/>
    <row r="1871" s="7" customFormat="1" ht="14.25" x14ac:dyDescent="0.2"/>
    <row r="1872" s="7" customFormat="1" ht="14.25" x14ac:dyDescent="0.2"/>
    <row r="1873" s="7" customFormat="1" ht="14.25" x14ac:dyDescent="0.2"/>
    <row r="1874" s="7" customFormat="1" ht="14.25" x14ac:dyDescent="0.2"/>
    <row r="1875" s="7" customFormat="1" ht="14.25" x14ac:dyDescent="0.2"/>
    <row r="1876" s="7" customFormat="1" ht="14.25" x14ac:dyDescent="0.2"/>
    <row r="1877" s="7" customFormat="1" ht="14.25" x14ac:dyDescent="0.2"/>
    <row r="1878" s="7" customFormat="1" ht="14.25" x14ac:dyDescent="0.2"/>
    <row r="1879" s="7" customFormat="1" ht="14.25" x14ac:dyDescent="0.2"/>
    <row r="1880" s="7" customFormat="1" ht="14.25" x14ac:dyDescent="0.2"/>
    <row r="1881" s="7" customFormat="1" ht="14.25" x14ac:dyDescent="0.2"/>
    <row r="1882" s="7" customFormat="1" ht="14.25" x14ac:dyDescent="0.2"/>
    <row r="1883" s="7" customFormat="1" ht="14.25" x14ac:dyDescent="0.2"/>
    <row r="1884" s="7" customFormat="1" ht="14.25" x14ac:dyDescent="0.2"/>
    <row r="1885" s="7" customFormat="1" ht="14.25" x14ac:dyDescent="0.2"/>
    <row r="1886" s="7" customFormat="1" ht="14.25" x14ac:dyDescent="0.2"/>
    <row r="1887" s="7" customFormat="1" ht="14.25" x14ac:dyDescent="0.2"/>
    <row r="1888" s="7" customFormat="1" ht="14.25" x14ac:dyDescent="0.2"/>
    <row r="1889" s="7" customFormat="1" ht="14.25" x14ac:dyDescent="0.2"/>
    <row r="1890" s="7" customFormat="1" ht="14.25" x14ac:dyDescent="0.2"/>
    <row r="1891" s="7" customFormat="1" ht="14.25" x14ac:dyDescent="0.2"/>
    <row r="1892" s="7" customFormat="1" ht="14.25" x14ac:dyDescent="0.2"/>
    <row r="1893" s="7" customFormat="1" ht="14.25" x14ac:dyDescent="0.2"/>
    <row r="1894" s="7" customFormat="1" ht="14.25" x14ac:dyDescent="0.2"/>
    <row r="1895" s="7" customFormat="1" ht="14.25" x14ac:dyDescent="0.2"/>
    <row r="1896" s="7" customFormat="1" ht="14.25" x14ac:dyDescent="0.2"/>
    <row r="1897" s="7" customFormat="1" ht="14.25" x14ac:dyDescent="0.2"/>
    <row r="1898" s="7" customFormat="1" ht="14.25" x14ac:dyDescent="0.2"/>
    <row r="1899" s="7" customFormat="1" ht="14.25" x14ac:dyDescent="0.2"/>
    <row r="1900" s="7" customFormat="1" ht="14.25" x14ac:dyDescent="0.2"/>
    <row r="1901" s="7" customFormat="1" ht="14.25" x14ac:dyDescent="0.2"/>
    <row r="1902" s="7" customFormat="1" ht="14.25" x14ac:dyDescent="0.2"/>
    <row r="1903" s="7" customFormat="1" ht="14.25" x14ac:dyDescent="0.2"/>
    <row r="1904" s="7" customFormat="1" ht="14.25" x14ac:dyDescent="0.2"/>
    <row r="1905" s="7" customFormat="1" ht="14.25" x14ac:dyDescent="0.2"/>
    <row r="1906" s="7" customFormat="1" ht="14.25" x14ac:dyDescent="0.2"/>
    <row r="1907" s="7" customFormat="1" ht="14.25" x14ac:dyDescent="0.2"/>
    <row r="1908" s="7" customFormat="1" ht="14.25" x14ac:dyDescent="0.2"/>
    <row r="1909" s="7" customFormat="1" ht="14.25" x14ac:dyDescent="0.2"/>
    <row r="1910" s="7" customFormat="1" ht="14.25" x14ac:dyDescent="0.2"/>
    <row r="1911" s="7" customFormat="1" ht="14.25" x14ac:dyDescent="0.2"/>
    <row r="1912" s="7" customFormat="1" ht="14.25" x14ac:dyDescent="0.2"/>
    <row r="1913" s="7" customFormat="1" ht="14.25" x14ac:dyDescent="0.2"/>
    <row r="1914" s="7" customFormat="1" ht="14.25" x14ac:dyDescent="0.2"/>
    <row r="1915" s="7" customFormat="1" ht="14.25" x14ac:dyDescent="0.2"/>
    <row r="1916" s="7" customFormat="1" ht="14.25" x14ac:dyDescent="0.2"/>
    <row r="1917" s="7" customFormat="1" ht="14.25" x14ac:dyDescent="0.2"/>
    <row r="1918" s="7" customFormat="1" ht="14.25" x14ac:dyDescent="0.2"/>
    <row r="1919" s="7" customFormat="1" ht="14.25" x14ac:dyDescent="0.2"/>
    <row r="1920" s="7" customFormat="1" ht="14.25" x14ac:dyDescent="0.2"/>
    <row r="1921" s="7" customFormat="1" ht="14.25" x14ac:dyDescent="0.2"/>
    <row r="1922" s="7" customFormat="1" ht="14.25" x14ac:dyDescent="0.2"/>
    <row r="1923" s="7" customFormat="1" ht="14.25" x14ac:dyDescent="0.2"/>
    <row r="1924" s="7" customFormat="1" ht="14.25" x14ac:dyDescent="0.2"/>
    <row r="1925" s="7" customFormat="1" ht="14.25" x14ac:dyDescent="0.2"/>
    <row r="1926" s="7" customFormat="1" ht="14.25" x14ac:dyDescent="0.2"/>
    <row r="1927" s="7" customFormat="1" ht="14.25" x14ac:dyDescent="0.2"/>
    <row r="1928" s="7" customFormat="1" ht="14.25" x14ac:dyDescent="0.2"/>
    <row r="1929" s="7" customFormat="1" ht="14.25" x14ac:dyDescent="0.2"/>
    <row r="1930" s="7" customFormat="1" ht="14.25" x14ac:dyDescent="0.2"/>
    <row r="1931" s="7" customFormat="1" ht="14.25" x14ac:dyDescent="0.2"/>
    <row r="1932" s="7" customFormat="1" ht="14.25" x14ac:dyDescent="0.2"/>
    <row r="1933" s="7" customFormat="1" ht="14.25" x14ac:dyDescent="0.2"/>
    <row r="1934" s="7" customFormat="1" ht="14.25" x14ac:dyDescent="0.2"/>
    <row r="1935" s="7" customFormat="1" ht="14.25" x14ac:dyDescent="0.2"/>
    <row r="1936" s="7" customFormat="1" ht="14.25" x14ac:dyDescent="0.2"/>
    <row r="1937" s="7" customFormat="1" ht="14.25" x14ac:dyDescent="0.2"/>
    <row r="1938" s="7" customFormat="1" ht="14.25" x14ac:dyDescent="0.2"/>
    <row r="1939" s="7" customFormat="1" ht="14.25" x14ac:dyDescent="0.2"/>
    <row r="1940" s="7" customFormat="1" ht="14.25" x14ac:dyDescent="0.2"/>
    <row r="1941" s="7" customFormat="1" ht="14.25" x14ac:dyDescent="0.2"/>
    <row r="1942" s="7" customFormat="1" ht="14.25" x14ac:dyDescent="0.2"/>
    <row r="1943" s="7" customFormat="1" ht="14.25" x14ac:dyDescent="0.2"/>
    <row r="1944" s="7" customFormat="1" ht="14.25" x14ac:dyDescent="0.2"/>
    <row r="1945" s="7" customFormat="1" ht="14.25" x14ac:dyDescent="0.2"/>
    <row r="1946" s="7" customFormat="1" ht="14.25" x14ac:dyDescent="0.2"/>
    <row r="1947" s="7" customFormat="1" ht="14.25" x14ac:dyDescent="0.2"/>
    <row r="1948" s="7" customFormat="1" ht="14.25" x14ac:dyDescent="0.2"/>
    <row r="1949" s="7" customFormat="1" ht="14.25" x14ac:dyDescent="0.2"/>
    <row r="1950" s="7" customFormat="1" ht="14.25" x14ac:dyDescent="0.2"/>
    <row r="1951" s="7" customFormat="1" ht="14.25" x14ac:dyDescent="0.2"/>
    <row r="1952" s="7" customFormat="1" ht="14.25" x14ac:dyDescent="0.2"/>
    <row r="1953" s="7" customFormat="1" ht="14.25" x14ac:dyDescent="0.2"/>
    <row r="1954" s="7" customFormat="1" ht="14.25" x14ac:dyDescent="0.2"/>
    <row r="1955" s="7" customFormat="1" ht="14.25" x14ac:dyDescent="0.2"/>
    <row r="1956" s="7" customFormat="1" ht="14.25" x14ac:dyDescent="0.2"/>
    <row r="1957" s="7" customFormat="1" ht="14.25" x14ac:dyDescent="0.2"/>
    <row r="1958" s="7" customFormat="1" ht="14.25" x14ac:dyDescent="0.2"/>
    <row r="1959" s="7" customFormat="1" ht="14.25" x14ac:dyDescent="0.2"/>
    <row r="1960" s="7" customFormat="1" ht="14.25" x14ac:dyDescent="0.2"/>
    <row r="1961" s="7" customFormat="1" ht="14.25" x14ac:dyDescent="0.2"/>
    <row r="1962" s="7" customFormat="1" ht="14.25" x14ac:dyDescent="0.2"/>
    <row r="1963" s="7" customFormat="1" ht="14.25" x14ac:dyDescent="0.2"/>
    <row r="1964" s="7" customFormat="1" ht="14.25" x14ac:dyDescent="0.2"/>
    <row r="1965" s="7" customFormat="1" ht="14.25" x14ac:dyDescent="0.2"/>
    <row r="1966" s="7" customFormat="1" ht="14.25" x14ac:dyDescent="0.2"/>
    <row r="1967" s="7" customFormat="1" ht="14.25" x14ac:dyDescent="0.2"/>
    <row r="1968" s="7" customFormat="1" ht="14.25" x14ac:dyDescent="0.2"/>
    <row r="1969" s="7" customFormat="1" ht="14.25" x14ac:dyDescent="0.2"/>
    <row r="1970" s="7" customFormat="1" ht="14.25" x14ac:dyDescent="0.2"/>
    <row r="1971" s="7" customFormat="1" ht="14.25" x14ac:dyDescent="0.2"/>
    <row r="1972" s="7" customFormat="1" ht="14.25" x14ac:dyDescent="0.2"/>
    <row r="1973" s="7" customFormat="1" ht="14.25" x14ac:dyDescent="0.2"/>
    <row r="1974" s="7" customFormat="1" ht="14.25" x14ac:dyDescent="0.2"/>
    <row r="1975" s="7" customFormat="1" ht="14.25" x14ac:dyDescent="0.2"/>
    <row r="1976" s="7" customFormat="1" ht="14.25" x14ac:dyDescent="0.2"/>
    <row r="1977" s="7" customFormat="1" ht="14.25" x14ac:dyDescent="0.2"/>
    <row r="1978" s="7" customFormat="1" ht="14.25" x14ac:dyDescent="0.2"/>
    <row r="1979" s="7" customFormat="1" ht="14.25" x14ac:dyDescent="0.2"/>
    <row r="1980" s="7" customFormat="1" ht="14.25" x14ac:dyDescent="0.2"/>
    <row r="1981" s="7" customFormat="1" ht="14.25" x14ac:dyDescent="0.2"/>
    <row r="1982" s="7" customFormat="1" ht="14.25" x14ac:dyDescent="0.2"/>
    <row r="1983" s="7" customFormat="1" ht="14.25" x14ac:dyDescent="0.2"/>
    <row r="1984" s="7" customFormat="1" ht="14.25" x14ac:dyDescent="0.2"/>
    <row r="1985" s="7" customFormat="1" ht="14.25" x14ac:dyDescent="0.2"/>
    <row r="1986" s="7" customFormat="1" ht="14.25" x14ac:dyDescent="0.2"/>
    <row r="1987" s="7" customFormat="1" ht="14.25" x14ac:dyDescent="0.2"/>
    <row r="1988" s="7" customFormat="1" ht="14.25" x14ac:dyDescent="0.2"/>
    <row r="1989" s="7" customFormat="1" ht="14.25" x14ac:dyDescent="0.2"/>
    <row r="1990" s="7" customFormat="1" ht="14.25" x14ac:dyDescent="0.2"/>
    <row r="1991" s="7" customFormat="1" ht="14.25" x14ac:dyDescent="0.2"/>
    <row r="1992" s="7" customFormat="1" ht="14.25" x14ac:dyDescent="0.2"/>
    <row r="1993" s="7" customFormat="1" ht="14.25" x14ac:dyDescent="0.2"/>
    <row r="1994" s="7" customFormat="1" ht="14.25" x14ac:dyDescent="0.2"/>
    <row r="1995" s="7" customFormat="1" ht="14.25" x14ac:dyDescent="0.2"/>
    <row r="1996" s="7" customFormat="1" ht="14.25" x14ac:dyDescent="0.2"/>
    <row r="1997" s="7" customFormat="1" ht="14.25" x14ac:dyDescent="0.2"/>
    <row r="1998" s="7" customFormat="1" ht="14.25" x14ac:dyDescent="0.2"/>
    <row r="1999" s="7" customFormat="1" ht="14.25" x14ac:dyDescent="0.2"/>
    <row r="2000" s="7" customFormat="1" ht="14.25" x14ac:dyDescent="0.2"/>
    <row r="2001" s="7" customFormat="1" ht="14.25" x14ac:dyDescent="0.2"/>
    <row r="2002" s="7" customFormat="1" ht="14.25" x14ac:dyDescent="0.2"/>
    <row r="2003" s="7" customFormat="1" ht="14.25" x14ac:dyDescent="0.2"/>
    <row r="2004" s="7" customFormat="1" ht="14.25" x14ac:dyDescent="0.2"/>
    <row r="2005" s="7" customFormat="1" ht="14.25" x14ac:dyDescent="0.2"/>
    <row r="2006" s="7" customFormat="1" ht="14.25" x14ac:dyDescent="0.2"/>
    <row r="2007" s="7" customFormat="1" ht="14.25" x14ac:dyDescent="0.2"/>
    <row r="2008" s="7" customFormat="1" ht="14.25" x14ac:dyDescent="0.2"/>
    <row r="2009" s="7" customFormat="1" ht="14.25" x14ac:dyDescent="0.2"/>
    <row r="2010" s="7" customFormat="1" ht="14.25" x14ac:dyDescent="0.2"/>
    <row r="2011" s="7" customFormat="1" ht="14.25" x14ac:dyDescent="0.2"/>
    <row r="2012" s="7" customFormat="1" ht="14.25" x14ac:dyDescent="0.2"/>
    <row r="2013" s="7" customFormat="1" ht="14.25" x14ac:dyDescent="0.2"/>
    <row r="2014" s="7" customFormat="1" ht="14.25" x14ac:dyDescent="0.2"/>
    <row r="2015" s="7" customFormat="1" ht="14.25" x14ac:dyDescent="0.2"/>
    <row r="2016" s="7" customFormat="1" ht="14.25" x14ac:dyDescent="0.2"/>
    <row r="2017" s="7" customFormat="1" ht="14.25" x14ac:dyDescent="0.2"/>
    <row r="2018" s="7" customFormat="1" ht="14.25" x14ac:dyDescent="0.2"/>
    <row r="2019" s="7" customFormat="1" ht="14.25" x14ac:dyDescent="0.2"/>
    <row r="2020" s="7" customFormat="1" ht="14.25" x14ac:dyDescent="0.2"/>
    <row r="2021" s="7" customFormat="1" ht="14.25" x14ac:dyDescent="0.2"/>
    <row r="2022" s="7" customFormat="1" ht="14.25" x14ac:dyDescent="0.2"/>
    <row r="2023" s="7" customFormat="1" ht="14.25" x14ac:dyDescent="0.2"/>
    <row r="2024" s="7" customFormat="1" ht="14.25" x14ac:dyDescent="0.2"/>
    <row r="2025" s="7" customFormat="1" ht="14.25" x14ac:dyDescent="0.2"/>
    <row r="2026" s="7" customFormat="1" ht="14.25" x14ac:dyDescent="0.2"/>
    <row r="2027" s="7" customFormat="1" ht="14.25" x14ac:dyDescent="0.2"/>
    <row r="2028" s="7" customFormat="1" ht="14.25" x14ac:dyDescent="0.2"/>
    <row r="2029" s="7" customFormat="1" ht="14.25" x14ac:dyDescent="0.2"/>
    <row r="2030" s="7" customFormat="1" ht="14.25" x14ac:dyDescent="0.2"/>
    <row r="2031" s="7" customFormat="1" ht="14.25" x14ac:dyDescent="0.2"/>
    <row r="2032" s="7" customFormat="1" ht="14.25" x14ac:dyDescent="0.2"/>
    <row r="2033" s="7" customFormat="1" ht="14.25" x14ac:dyDescent="0.2"/>
    <row r="2034" s="7" customFormat="1" ht="14.25" x14ac:dyDescent="0.2"/>
    <row r="2035" s="7" customFormat="1" ht="14.25" x14ac:dyDescent="0.2"/>
    <row r="2036" s="7" customFormat="1" ht="14.25" x14ac:dyDescent="0.2"/>
    <row r="2037" s="7" customFormat="1" ht="14.25" x14ac:dyDescent="0.2"/>
    <row r="2038" s="7" customFormat="1" ht="14.25" x14ac:dyDescent="0.2"/>
    <row r="2039" s="7" customFormat="1" ht="14.25" x14ac:dyDescent="0.2"/>
    <row r="2040" s="7" customFormat="1" ht="14.25" x14ac:dyDescent="0.2"/>
    <row r="2041" s="7" customFormat="1" ht="14.25" x14ac:dyDescent="0.2"/>
    <row r="2042" s="7" customFormat="1" ht="14.25" x14ac:dyDescent="0.2"/>
    <row r="2043" s="7" customFormat="1" ht="14.25" x14ac:dyDescent="0.2"/>
    <row r="2044" s="7" customFormat="1" ht="14.25" x14ac:dyDescent="0.2"/>
    <row r="2045" s="7" customFormat="1" ht="14.25" x14ac:dyDescent="0.2"/>
    <row r="2046" s="7" customFormat="1" ht="14.25" x14ac:dyDescent="0.2"/>
    <row r="2047" s="7" customFormat="1" ht="14.25" x14ac:dyDescent="0.2"/>
    <row r="2048" s="7" customFormat="1" ht="14.25" x14ac:dyDescent="0.2"/>
    <row r="2049" s="7" customFormat="1" ht="14.25" x14ac:dyDescent="0.2"/>
    <row r="2050" s="7" customFormat="1" ht="14.25" x14ac:dyDescent="0.2"/>
    <row r="2051" s="7" customFormat="1" ht="14.25" x14ac:dyDescent="0.2"/>
    <row r="2052" s="7" customFormat="1" ht="14.25" x14ac:dyDescent="0.2"/>
    <row r="2053" s="7" customFormat="1" ht="14.25" x14ac:dyDescent="0.2"/>
    <row r="2054" s="7" customFormat="1" ht="14.25" x14ac:dyDescent="0.2"/>
    <row r="2055" s="7" customFormat="1" ht="14.25" x14ac:dyDescent="0.2"/>
    <row r="2056" s="7" customFormat="1" ht="14.25" x14ac:dyDescent="0.2"/>
    <row r="2057" s="7" customFormat="1" ht="14.25" x14ac:dyDescent="0.2"/>
    <row r="2058" s="7" customFormat="1" ht="14.25" x14ac:dyDescent="0.2"/>
    <row r="2059" s="7" customFormat="1" ht="14.25" x14ac:dyDescent="0.2"/>
    <row r="2060" s="7" customFormat="1" ht="14.25" x14ac:dyDescent="0.2"/>
    <row r="2061" s="7" customFormat="1" ht="14.25" x14ac:dyDescent="0.2"/>
    <row r="2062" s="7" customFormat="1" ht="14.25" x14ac:dyDescent="0.2"/>
    <row r="2063" s="7" customFormat="1" ht="14.25" x14ac:dyDescent="0.2"/>
    <row r="2064" s="7" customFormat="1" ht="14.25" x14ac:dyDescent="0.2"/>
    <row r="2065" s="7" customFormat="1" ht="14.25" x14ac:dyDescent="0.2"/>
    <row r="2066" s="7" customFormat="1" ht="14.25" x14ac:dyDescent="0.2"/>
    <row r="2067" s="7" customFormat="1" ht="14.25" x14ac:dyDescent="0.2"/>
    <row r="2068" s="7" customFormat="1" ht="14.25" x14ac:dyDescent="0.2"/>
    <row r="2069" s="7" customFormat="1" ht="14.25" x14ac:dyDescent="0.2"/>
    <row r="2070" s="7" customFormat="1" ht="14.25" x14ac:dyDescent="0.2"/>
    <row r="2071" s="7" customFormat="1" ht="14.25" x14ac:dyDescent="0.2"/>
    <row r="2072" s="7" customFormat="1" ht="14.25" x14ac:dyDescent="0.2"/>
    <row r="2073" s="7" customFormat="1" ht="14.25" x14ac:dyDescent="0.2"/>
    <row r="2074" s="7" customFormat="1" ht="14.25" x14ac:dyDescent="0.2"/>
    <row r="2075" s="7" customFormat="1" ht="14.25" x14ac:dyDescent="0.2"/>
    <row r="2076" s="7" customFormat="1" ht="14.25" x14ac:dyDescent="0.2"/>
    <row r="2077" s="7" customFormat="1" ht="14.25" x14ac:dyDescent="0.2"/>
    <row r="2078" s="7" customFormat="1" ht="14.25" x14ac:dyDescent="0.2"/>
    <row r="2079" s="7" customFormat="1" ht="14.25" x14ac:dyDescent="0.2"/>
    <row r="2080" s="7" customFormat="1" ht="14.25" x14ac:dyDescent="0.2"/>
    <row r="2081" spans="2:6" ht="14.25" x14ac:dyDescent="0.2">
      <c r="B2081" s="7"/>
      <c r="C2081" s="7"/>
      <c r="D2081" s="7"/>
      <c r="E2081" s="7"/>
      <c r="F2081" s="7"/>
    </row>
    <row r="2082" spans="2:6" ht="14.25" x14ac:dyDescent="0.2">
      <c r="B2082" s="7"/>
      <c r="C2082" s="7"/>
      <c r="D2082" s="7"/>
      <c r="E2082" s="7"/>
      <c r="F2082" s="7"/>
    </row>
    <row r="2083" spans="2:6" ht="14.25" x14ac:dyDescent="0.2">
      <c r="B2083" s="7"/>
      <c r="C2083" s="7"/>
      <c r="D2083" s="7"/>
      <c r="E2083" s="7"/>
      <c r="F2083" s="7"/>
    </row>
    <row r="2084" spans="2:6" ht="14.25" x14ac:dyDescent="0.2">
      <c r="B2084" s="7"/>
      <c r="C2084" s="7"/>
      <c r="D2084" s="7"/>
      <c r="E2084" s="7"/>
      <c r="F2084" s="7"/>
    </row>
    <row r="2085" spans="2:6" ht="14.25" x14ac:dyDescent="0.2">
      <c r="B2085" s="7"/>
      <c r="C2085" s="7"/>
      <c r="D2085" s="7"/>
      <c r="E2085" s="7"/>
      <c r="F2085" s="7"/>
    </row>
    <row r="2086" spans="2:6" ht="14.25" x14ac:dyDescent="0.2">
      <c r="B2086" s="7"/>
      <c r="C2086" s="7"/>
      <c r="D2086" s="7"/>
      <c r="E2086" s="7"/>
      <c r="F2086" s="7"/>
    </row>
    <row r="2087" spans="2:6" ht="14.25" x14ac:dyDescent="0.2">
      <c r="B2087" s="7"/>
      <c r="C2087" s="7"/>
      <c r="D2087" s="7"/>
      <c r="E2087" s="7"/>
      <c r="F2087" s="7"/>
    </row>
    <row r="2088" spans="2:6" ht="14.25" x14ac:dyDescent="0.2">
      <c r="B2088" s="7"/>
      <c r="C2088" s="7"/>
      <c r="D2088" s="7"/>
      <c r="E2088" s="7"/>
      <c r="F2088" s="7"/>
    </row>
    <row r="2089" spans="2:6" ht="14.25" x14ac:dyDescent="0.2">
      <c r="B2089" s="7"/>
      <c r="C2089" s="7"/>
      <c r="D2089" s="7"/>
      <c r="E2089" s="7"/>
      <c r="F2089" s="7"/>
    </row>
    <row r="2090" spans="2:6" ht="14.25" x14ac:dyDescent="0.2">
      <c r="B2090" s="7"/>
      <c r="C2090" s="7"/>
      <c r="D2090" s="7"/>
      <c r="E2090" s="7"/>
      <c r="F2090" s="7"/>
    </row>
    <row r="2091" spans="2:6" ht="14.25" x14ac:dyDescent="0.2">
      <c r="B2091" s="7"/>
      <c r="C2091" s="7"/>
      <c r="D2091" s="7"/>
      <c r="E2091" s="7"/>
      <c r="F2091" s="7"/>
    </row>
    <row r="2092" spans="2:6" ht="14.25" customHeight="1" x14ac:dyDescent="0.2">
      <c r="B2092" s="7"/>
      <c r="C2092" s="7"/>
      <c r="D2092" s="7"/>
      <c r="E2092" s="7"/>
      <c r="F2092" s="7"/>
    </row>
    <row r="2093" spans="2:6" ht="14.25" customHeight="1" x14ac:dyDescent="0.2">
      <c r="B2093" s="7"/>
      <c r="C2093" s="7"/>
      <c r="D2093" s="7"/>
      <c r="E2093" s="7"/>
      <c r="F2093" s="7"/>
    </row>
    <row r="2094" spans="2:6" ht="14.25" customHeight="1" x14ac:dyDescent="0.2">
      <c r="B2094" s="7"/>
      <c r="C2094" s="7"/>
      <c r="D2094" s="7"/>
      <c r="E2094" s="7"/>
      <c r="F2094" s="7"/>
    </row>
    <row r="2095" spans="2:6" ht="14.25" customHeight="1" x14ac:dyDescent="0.2"/>
    <row r="2096" spans="2:6" ht="14.25" customHeight="1" x14ac:dyDescent="0.2"/>
    <row r="2097" spans="7:21" ht="14.25" customHeight="1" x14ac:dyDescent="0.2"/>
    <row r="2098" spans="7:21" ht="14.25" customHeight="1" x14ac:dyDescent="0.2"/>
    <row r="2099" spans="7:21" ht="14.25" customHeight="1" x14ac:dyDescent="0.2"/>
    <row r="2100" spans="7:21" ht="14.25" customHeight="1" x14ac:dyDescent="0.2"/>
    <row r="2101" spans="7:21" ht="14.25" customHeight="1" x14ac:dyDescent="0.2"/>
    <row r="2102" spans="7:21" ht="14.25" customHeight="1" x14ac:dyDescent="0.2"/>
    <row r="2103" spans="7:21" ht="14.25" customHeight="1" x14ac:dyDescent="0.2"/>
    <row r="2104" spans="7:21" ht="14.25" customHeight="1" x14ac:dyDescent="0.2"/>
    <row r="2105" spans="7:21" ht="14.25" customHeight="1" x14ac:dyDescent="0.2"/>
    <row r="2106" spans="7:21" ht="14.25" customHeight="1" x14ac:dyDescent="0.2"/>
    <row r="2107" spans="7:21" ht="14.25" customHeight="1" x14ac:dyDescent="0.2"/>
    <row r="2108" spans="7:21" ht="14.25" customHeight="1" x14ac:dyDescent="0.2"/>
    <row r="2109" spans="7:21" s="1" customFormat="1" ht="14.25" customHeight="1" x14ac:dyDescent="0.2">
      <c r="G2109" s="7"/>
      <c r="H2109" s="7"/>
      <c r="I2109" s="7"/>
      <c r="J2109" s="7"/>
      <c r="K2109" s="7"/>
      <c r="L2109" s="7"/>
      <c r="M2109" s="7"/>
      <c r="N2109" s="7"/>
      <c r="O2109" s="7"/>
      <c r="P2109" s="7"/>
      <c r="Q2109" s="7"/>
      <c r="R2109" s="7"/>
      <c r="S2109" s="7"/>
      <c r="T2109" s="7"/>
      <c r="U2109" s="7"/>
    </row>
    <row r="2110" spans="7:21" s="1" customFormat="1" ht="14.25" customHeight="1" x14ac:dyDescent="0.2">
      <c r="G2110" s="7"/>
      <c r="H2110" s="7"/>
      <c r="I2110" s="7"/>
      <c r="J2110" s="7"/>
      <c r="K2110" s="7"/>
      <c r="L2110" s="7"/>
      <c r="M2110" s="7"/>
      <c r="N2110" s="7"/>
      <c r="O2110" s="7"/>
      <c r="P2110" s="7"/>
      <c r="Q2110" s="7"/>
      <c r="R2110" s="7"/>
      <c r="S2110" s="7"/>
      <c r="T2110" s="7"/>
      <c r="U2110" s="7"/>
    </row>
    <row r="2111" spans="7:21" s="1" customFormat="1" ht="14.25" customHeight="1" x14ac:dyDescent="0.2">
      <c r="G2111" s="7"/>
      <c r="H2111" s="7"/>
      <c r="I2111" s="7"/>
      <c r="J2111" s="7"/>
      <c r="K2111" s="7"/>
      <c r="L2111" s="7"/>
      <c r="M2111" s="7"/>
      <c r="N2111" s="7"/>
      <c r="O2111" s="7"/>
      <c r="P2111" s="7"/>
      <c r="Q2111" s="7"/>
      <c r="R2111" s="7"/>
      <c r="S2111" s="7"/>
      <c r="T2111" s="7"/>
      <c r="U2111" s="7"/>
    </row>
    <row r="2112" spans="7:21" s="1" customFormat="1" ht="0" hidden="1" customHeight="1" x14ac:dyDescent="0.2">
      <c r="G2112" s="7"/>
      <c r="H2112" s="7"/>
      <c r="I2112" s="7"/>
      <c r="J2112" s="7"/>
      <c r="K2112" s="7"/>
      <c r="L2112" s="7"/>
      <c r="M2112" s="7"/>
      <c r="N2112" s="7"/>
      <c r="O2112" s="7"/>
      <c r="P2112" s="7"/>
      <c r="Q2112" s="7"/>
      <c r="R2112" s="7"/>
      <c r="S2112" s="7"/>
      <c r="T2112" s="7"/>
      <c r="U2112" s="7"/>
    </row>
    <row r="2113" spans="7:21" s="1" customFormat="1" ht="0" hidden="1" customHeight="1" x14ac:dyDescent="0.2">
      <c r="G2113" s="7"/>
      <c r="H2113" s="7"/>
      <c r="I2113" s="7"/>
      <c r="J2113" s="7"/>
      <c r="K2113" s="7"/>
      <c r="L2113" s="7"/>
      <c r="M2113" s="7"/>
      <c r="N2113" s="7"/>
      <c r="O2113" s="7"/>
      <c r="P2113" s="7"/>
      <c r="Q2113" s="7"/>
      <c r="R2113" s="7"/>
      <c r="S2113" s="7"/>
      <c r="T2113" s="7"/>
      <c r="U2113" s="7"/>
    </row>
    <row r="2114" spans="7:21" s="1" customFormat="1" ht="0" hidden="1" customHeight="1" x14ac:dyDescent="0.2">
      <c r="G2114" s="7"/>
      <c r="H2114" s="7"/>
      <c r="I2114" s="7"/>
      <c r="J2114" s="7"/>
      <c r="K2114" s="7"/>
      <c r="L2114" s="7"/>
      <c r="M2114" s="7"/>
      <c r="N2114" s="7"/>
      <c r="O2114" s="7"/>
      <c r="P2114" s="7"/>
      <c r="Q2114" s="7"/>
      <c r="R2114" s="7"/>
      <c r="S2114" s="7"/>
      <c r="T2114" s="7"/>
      <c r="U2114" s="7"/>
    </row>
    <row r="2115" spans="7:21" s="1" customFormat="1" ht="0" hidden="1" customHeight="1" x14ac:dyDescent="0.2">
      <c r="G2115" s="7"/>
      <c r="H2115" s="7"/>
      <c r="I2115" s="7"/>
      <c r="J2115" s="7"/>
      <c r="K2115" s="7"/>
      <c r="L2115" s="7"/>
      <c r="M2115" s="7"/>
      <c r="N2115" s="7"/>
      <c r="O2115" s="7"/>
      <c r="P2115" s="7"/>
      <c r="Q2115" s="7"/>
      <c r="R2115" s="7"/>
      <c r="S2115" s="7"/>
      <c r="T2115" s="7"/>
      <c r="U2115" s="7"/>
    </row>
  </sheetData>
  <mergeCells count="35">
    <mergeCell ref="B110:G110"/>
    <mergeCell ref="B109:G109"/>
    <mergeCell ref="E103:G107"/>
    <mergeCell ref="D103:D107"/>
    <mergeCell ref="E99:G99"/>
    <mergeCell ref="E100:G100"/>
    <mergeCell ref="E101:G101"/>
    <mergeCell ref="E102:G102"/>
    <mergeCell ref="C103:C107"/>
    <mergeCell ref="E98:G98"/>
    <mergeCell ref="E97:G97"/>
    <mergeCell ref="B29:K30"/>
    <mergeCell ref="B82:J82"/>
    <mergeCell ref="B83:J83"/>
    <mergeCell ref="B86:J86"/>
    <mergeCell ref="B89:E89"/>
    <mergeCell ref="B90:E90"/>
    <mergeCell ref="B91:J93"/>
    <mergeCell ref="B95:K95"/>
    <mergeCell ref="B84:J85"/>
    <mergeCell ref="B9:K10"/>
    <mergeCell ref="B19:K19"/>
    <mergeCell ref="B21:K23"/>
    <mergeCell ref="B12:K12"/>
    <mergeCell ref="B20:K20"/>
    <mergeCell ref="B13:I13"/>
    <mergeCell ref="B14:I14"/>
    <mergeCell ref="B15:I15"/>
    <mergeCell ref="B16:I16"/>
    <mergeCell ref="B17:I17"/>
    <mergeCell ref="H5:K5"/>
    <mergeCell ref="E6:F6"/>
    <mergeCell ref="B8:K8"/>
    <mergeCell ref="B1:I3"/>
    <mergeCell ref="C5:F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2665"/>
  <sheetViews>
    <sheetView showGridLines="0" topLeftCell="D1" workbookViewId="0">
      <selection activeCell="M3" sqref="M3"/>
    </sheetView>
  </sheetViews>
  <sheetFormatPr baseColWidth="10" defaultColWidth="0" defaultRowHeight="0" customHeight="1" zeroHeight="1" x14ac:dyDescent="0.2"/>
  <cols>
    <col min="1" max="1" width="2.7109375" style="7" customWidth="1"/>
    <col min="2" max="2" width="27.140625" style="1" customWidth="1"/>
    <col min="3" max="3" width="21.42578125" style="1" customWidth="1"/>
    <col min="4" max="4" width="21.85546875" style="1" customWidth="1"/>
    <col min="5" max="6" width="21.140625" style="1" customWidth="1"/>
    <col min="7" max="7" width="1.28515625" style="7" customWidth="1"/>
    <col min="8" max="8" width="21.7109375" style="7" customWidth="1"/>
    <col min="9" max="9" width="25.28515625" style="7" customWidth="1"/>
    <col min="10" max="10" width="19.7109375" style="7" customWidth="1"/>
    <col min="11" max="11" width="6.140625" style="7" customWidth="1"/>
    <col min="12" max="12" width="18.85546875" style="7" customWidth="1"/>
    <col min="13" max="13" width="14.5703125" style="7" customWidth="1"/>
    <col min="14" max="14" width="11.42578125" style="7" customWidth="1"/>
    <col min="15" max="16384" width="11.42578125" style="7" hidden="1"/>
  </cols>
  <sheetData>
    <row r="1" spans="2:23" s="207" customFormat="1" ht="27.75" customHeight="1" x14ac:dyDescent="0.25">
      <c r="B1" s="249" t="s">
        <v>446</v>
      </c>
      <c r="C1" s="249"/>
      <c r="D1" s="249"/>
      <c r="E1" s="249"/>
      <c r="F1" s="249"/>
      <c r="G1" s="249"/>
      <c r="H1" s="249"/>
      <c r="I1" s="249"/>
      <c r="J1" s="249"/>
      <c r="K1" s="249"/>
      <c r="L1" s="241" t="s">
        <v>543</v>
      </c>
      <c r="M1" s="239" t="s">
        <v>550</v>
      </c>
    </row>
    <row r="2" spans="2:23" s="207" customFormat="1" ht="27.75" customHeight="1" x14ac:dyDescent="0.25"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1" t="s">
        <v>544</v>
      </c>
      <c r="M2" s="239">
        <v>1</v>
      </c>
    </row>
    <row r="3" spans="2:23" s="207" customFormat="1" ht="27.75" customHeight="1" x14ac:dyDescent="0.25"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1" t="s">
        <v>552</v>
      </c>
      <c r="M3" s="240">
        <v>44573</v>
      </c>
    </row>
    <row r="4" spans="2:23" ht="15" thickBot="1" x14ac:dyDescent="0.25">
      <c r="B4" s="7"/>
      <c r="C4" s="7"/>
      <c r="D4" s="7"/>
      <c r="E4" s="7"/>
      <c r="F4" s="7"/>
    </row>
    <row r="5" spans="2:23" s="43" customFormat="1" ht="24" customHeight="1" thickBot="1" x14ac:dyDescent="0.3">
      <c r="B5" s="39" t="s">
        <v>389</v>
      </c>
      <c r="C5" s="256" t="s">
        <v>77</v>
      </c>
      <c r="D5" s="256"/>
      <c r="E5" s="256"/>
      <c r="F5" s="257"/>
      <c r="G5" s="329" t="s">
        <v>390</v>
      </c>
      <c r="H5" s="330"/>
      <c r="I5" s="145"/>
      <c r="J5" s="279" t="s">
        <v>383</v>
      </c>
      <c r="K5" s="279"/>
      <c r="L5" s="279"/>
      <c r="M5" s="280"/>
      <c r="N5" s="2"/>
      <c r="O5" s="74"/>
      <c r="P5" s="40"/>
      <c r="Q5" s="40"/>
      <c r="R5" s="41"/>
      <c r="S5" s="42"/>
      <c r="T5" s="42"/>
      <c r="U5" s="40"/>
      <c r="V5" s="40"/>
      <c r="W5" s="40"/>
    </row>
    <row r="6" spans="2:23" s="45" customFormat="1" ht="24" customHeight="1" thickBot="1" x14ac:dyDescent="0.3">
      <c r="B6" s="61" t="s">
        <v>391</v>
      </c>
      <c r="C6" s="75" t="s">
        <v>6</v>
      </c>
      <c r="D6" s="63" t="s">
        <v>392</v>
      </c>
      <c r="E6" s="288" t="s">
        <v>6</v>
      </c>
      <c r="F6" s="288"/>
      <c r="G6" s="329" t="s">
        <v>381</v>
      </c>
      <c r="H6" s="330"/>
      <c r="I6" s="335" t="s">
        <v>393</v>
      </c>
      <c r="J6" s="336"/>
      <c r="K6" s="333" t="s">
        <v>384</v>
      </c>
      <c r="L6" s="334"/>
      <c r="M6" s="60" t="s">
        <v>443</v>
      </c>
      <c r="N6" s="2"/>
      <c r="O6" s="78" t="s">
        <v>386</v>
      </c>
      <c r="P6" s="51"/>
      <c r="Q6" s="41"/>
      <c r="R6" s="41"/>
      <c r="S6" s="40"/>
      <c r="T6" s="40"/>
      <c r="U6" s="40"/>
    </row>
    <row r="7" spans="2:23" s="45" customFormat="1" ht="14.25" customHeight="1" thickBot="1" x14ac:dyDescent="0.3">
      <c r="B7" s="79"/>
      <c r="C7" s="80"/>
      <c r="D7" s="80"/>
      <c r="E7" s="80"/>
      <c r="F7" s="81"/>
      <c r="G7" s="80"/>
      <c r="H7" s="80"/>
      <c r="I7" s="80"/>
      <c r="J7" s="80"/>
      <c r="K7" s="82"/>
      <c r="L7" s="82"/>
      <c r="M7" s="84"/>
      <c r="N7" s="2"/>
      <c r="O7" s="85"/>
      <c r="P7" s="51"/>
      <c r="Q7" s="41"/>
      <c r="R7" s="41"/>
      <c r="S7" s="40"/>
      <c r="T7" s="40"/>
      <c r="U7" s="40"/>
    </row>
    <row r="8" spans="2:23" ht="22.5" customHeight="1" thickBot="1" x14ac:dyDescent="0.25">
      <c r="B8" s="282" t="s">
        <v>433</v>
      </c>
      <c r="C8" s="283"/>
      <c r="D8" s="283"/>
      <c r="E8" s="283"/>
      <c r="F8" s="283"/>
      <c r="G8" s="283"/>
      <c r="H8" s="283"/>
      <c r="I8" s="283"/>
      <c r="J8" s="283"/>
      <c r="K8" s="283"/>
      <c r="L8" s="283"/>
      <c r="M8" s="284"/>
      <c r="N8" s="2"/>
    </row>
    <row r="9" spans="2:23" ht="20.25" customHeight="1" x14ac:dyDescent="0.2">
      <c r="B9" s="342" t="s">
        <v>433</v>
      </c>
      <c r="C9" s="343"/>
      <c r="D9" s="343"/>
      <c r="E9" s="343"/>
      <c r="F9" s="343"/>
      <c r="G9" s="343"/>
      <c r="H9" s="343"/>
      <c r="I9" s="343"/>
      <c r="J9" s="343"/>
      <c r="K9" s="343"/>
      <c r="L9" s="343"/>
      <c r="M9" s="344"/>
    </row>
    <row r="10" spans="2:23" ht="7.5" customHeight="1" x14ac:dyDescent="0.2">
      <c r="B10" s="86"/>
      <c r="C10" s="7"/>
      <c r="D10" s="7"/>
      <c r="E10" s="7"/>
      <c r="F10" s="7"/>
      <c r="M10" s="23"/>
    </row>
    <row r="11" spans="2:23" ht="19.5" customHeight="1" x14ac:dyDescent="0.2">
      <c r="B11" s="160" t="s">
        <v>434</v>
      </c>
      <c r="C11" s="7"/>
      <c r="D11" s="7"/>
      <c r="E11" s="7"/>
      <c r="F11" s="7"/>
      <c r="M11" s="23"/>
    </row>
    <row r="12" spans="2:23" ht="25.5" customHeight="1" x14ac:dyDescent="0.2">
      <c r="B12" s="86" t="s">
        <v>72</v>
      </c>
      <c r="C12" s="7"/>
      <c r="D12" s="7"/>
      <c r="E12" s="7"/>
      <c r="F12" s="7"/>
      <c r="M12" s="23"/>
    </row>
    <row r="13" spans="2:23" s="5" customFormat="1" ht="24.75" customHeight="1" x14ac:dyDescent="0.25">
      <c r="B13" s="292" t="s">
        <v>435</v>
      </c>
      <c r="C13" s="293" t="s">
        <v>73</v>
      </c>
      <c r="D13" s="293" t="s">
        <v>73</v>
      </c>
      <c r="E13" s="293" t="s">
        <v>73</v>
      </c>
      <c r="F13" s="293" t="s">
        <v>73</v>
      </c>
      <c r="G13" s="293"/>
      <c r="H13" s="293" t="s">
        <v>73</v>
      </c>
      <c r="I13" s="293"/>
      <c r="J13" s="293" t="s">
        <v>73</v>
      </c>
      <c r="K13" s="293"/>
      <c r="L13" s="293" t="s">
        <v>73</v>
      </c>
      <c r="M13" s="294" t="s">
        <v>73</v>
      </c>
    </row>
    <row r="14" spans="2:23" ht="24.75" customHeight="1" x14ac:dyDescent="0.2">
      <c r="B14" s="292" t="s">
        <v>74</v>
      </c>
      <c r="C14" s="293" t="s">
        <v>74</v>
      </c>
      <c r="D14" s="293" t="s">
        <v>74</v>
      </c>
      <c r="E14" s="293" t="s">
        <v>74</v>
      </c>
      <c r="F14" s="293" t="s">
        <v>74</v>
      </c>
      <c r="G14" s="293"/>
      <c r="H14" s="293" t="s">
        <v>74</v>
      </c>
      <c r="I14" s="293"/>
      <c r="J14" s="293" t="s">
        <v>74</v>
      </c>
      <c r="K14" s="293"/>
      <c r="L14" s="293" t="s">
        <v>74</v>
      </c>
      <c r="M14" s="120"/>
    </row>
    <row r="15" spans="2:23" ht="24.75" customHeight="1" x14ac:dyDescent="0.2">
      <c r="B15" s="292" t="s">
        <v>81</v>
      </c>
      <c r="C15" s="293" t="s">
        <v>81</v>
      </c>
      <c r="D15" s="293" t="s">
        <v>81</v>
      </c>
      <c r="E15" s="293" t="s">
        <v>81</v>
      </c>
      <c r="F15" s="293" t="s">
        <v>81</v>
      </c>
      <c r="G15" s="293"/>
      <c r="H15" s="293" t="s">
        <v>81</v>
      </c>
      <c r="I15" s="293"/>
      <c r="J15" s="293" t="s">
        <v>81</v>
      </c>
      <c r="K15" s="293"/>
      <c r="L15" s="293" t="s">
        <v>81</v>
      </c>
      <c r="M15" s="120"/>
    </row>
    <row r="16" spans="2:23" ht="24.75" customHeight="1" x14ac:dyDescent="0.2">
      <c r="B16" s="292" t="s">
        <v>82</v>
      </c>
      <c r="C16" s="293" t="s">
        <v>82</v>
      </c>
      <c r="D16" s="293" t="s">
        <v>82</v>
      </c>
      <c r="E16" s="293" t="s">
        <v>82</v>
      </c>
      <c r="F16" s="293" t="s">
        <v>82</v>
      </c>
      <c r="G16" s="293"/>
      <c r="H16" s="293" t="s">
        <v>82</v>
      </c>
      <c r="I16" s="293"/>
      <c r="J16" s="293" t="s">
        <v>82</v>
      </c>
      <c r="K16" s="293"/>
      <c r="L16" s="293" t="s">
        <v>82</v>
      </c>
      <c r="M16" s="120"/>
    </row>
    <row r="17" spans="2:14" s="5" customFormat="1" ht="15" customHeight="1" x14ac:dyDescent="0.25">
      <c r="B17" s="53"/>
      <c r="C17" s="4"/>
      <c r="D17" s="4"/>
      <c r="E17" s="4"/>
      <c r="F17" s="4"/>
      <c r="G17" s="4"/>
      <c r="H17" s="4"/>
      <c r="I17" s="4"/>
      <c r="J17" s="4"/>
      <c r="K17" s="4"/>
      <c r="L17" s="4"/>
      <c r="M17" s="72"/>
    </row>
    <row r="18" spans="2:14" ht="22.5" customHeight="1" x14ac:dyDescent="0.2">
      <c r="B18" s="339" t="s">
        <v>75</v>
      </c>
      <c r="C18" s="340"/>
      <c r="D18" s="340"/>
      <c r="E18" s="340"/>
      <c r="F18" s="340"/>
      <c r="G18" s="340"/>
      <c r="H18" s="340"/>
      <c r="I18" s="340"/>
      <c r="J18" s="340"/>
      <c r="K18" s="340"/>
      <c r="L18" s="340"/>
      <c r="M18" s="341"/>
      <c r="N18" s="2"/>
    </row>
    <row r="19" spans="2:14" ht="15.75" customHeight="1" thickBot="1" x14ac:dyDescent="0.25">
      <c r="B19" s="298"/>
      <c r="C19" s="299"/>
      <c r="D19" s="299"/>
      <c r="E19" s="299"/>
      <c r="F19" s="299"/>
      <c r="G19" s="299"/>
      <c r="H19" s="299"/>
      <c r="I19" s="299"/>
      <c r="J19" s="299"/>
      <c r="K19" s="299"/>
      <c r="L19" s="299"/>
      <c r="M19" s="300"/>
      <c r="N19" s="5"/>
    </row>
    <row r="20" spans="2:14" ht="59.25" customHeight="1" thickBot="1" x14ac:dyDescent="0.25">
      <c r="B20" s="232" t="s">
        <v>399</v>
      </c>
      <c r="C20" s="233" t="s">
        <v>410</v>
      </c>
      <c r="D20" s="237" t="s">
        <v>436</v>
      </c>
      <c r="E20" s="222" t="s">
        <v>412</v>
      </c>
      <c r="F20" s="236" t="s">
        <v>413</v>
      </c>
      <c r="H20" s="141" t="s">
        <v>437</v>
      </c>
      <c r="I20" s="141" t="s">
        <v>438</v>
      </c>
      <c r="J20" s="140" t="s">
        <v>76</v>
      </c>
      <c r="L20" s="150" t="s">
        <v>421</v>
      </c>
      <c r="M20" s="23"/>
    </row>
    <row r="21" spans="2:14" ht="16.5" customHeight="1" x14ac:dyDescent="0.2">
      <c r="B21" s="131" t="s">
        <v>86</v>
      </c>
      <c r="C21" s="108">
        <v>20001</v>
      </c>
      <c r="D21" s="108">
        <v>2</v>
      </c>
      <c r="E21" s="143">
        <v>2092269.5077951909</v>
      </c>
      <c r="F21" s="90">
        <f>+E21*D21</f>
        <v>4184539.0155903818</v>
      </c>
      <c r="H21" s="146">
        <f>(E21*40%)+E21</f>
        <v>2929177.3109132675</v>
      </c>
      <c r="I21" s="147">
        <f>H21*30%</f>
        <v>878753.19327398029</v>
      </c>
      <c r="J21" s="142">
        <f t="shared" ref="J21:J84" si="0">H21-I21</f>
        <v>2050424.1176392874</v>
      </c>
      <c r="L21" s="151">
        <f>+(J21-E21)*D21</f>
        <v>-83690.780311807059</v>
      </c>
      <c r="M21" s="23"/>
    </row>
    <row r="22" spans="2:14" ht="16.5" customHeight="1" x14ac:dyDescent="0.2">
      <c r="B22" s="131" t="s">
        <v>87</v>
      </c>
      <c r="C22" s="108">
        <v>20002</v>
      </c>
      <c r="D22" s="108">
        <v>1</v>
      </c>
      <c r="E22" s="143">
        <v>401018.32232741156</v>
      </c>
      <c r="F22" s="90">
        <f t="shared" ref="F22:F84" si="1">+E22*D22</f>
        <v>401018.32232741156</v>
      </c>
      <c r="H22" s="148">
        <f t="shared" ref="H22:H85" si="2">(E22*40%)+E22</f>
        <v>561425.65125837619</v>
      </c>
      <c r="I22" s="143">
        <f t="shared" ref="I22:I85" si="3">H22*30%</f>
        <v>168427.69537751286</v>
      </c>
      <c r="J22" s="90">
        <f t="shared" si="0"/>
        <v>392997.95588086336</v>
      </c>
      <c r="L22" s="152">
        <f t="shared" ref="L22:L85" si="4">+(J22-E22)*D22</f>
        <v>-8020.3664465481997</v>
      </c>
      <c r="M22" s="23"/>
    </row>
    <row r="23" spans="2:14" ht="16.5" customHeight="1" x14ac:dyDescent="0.2">
      <c r="B23" s="131" t="s">
        <v>88</v>
      </c>
      <c r="C23" s="108">
        <v>20003</v>
      </c>
      <c r="D23" s="108">
        <v>1</v>
      </c>
      <c r="E23" s="143">
        <v>488196.21848554455</v>
      </c>
      <c r="F23" s="90">
        <f t="shared" si="1"/>
        <v>488196.21848554455</v>
      </c>
      <c r="H23" s="148">
        <f t="shared" si="2"/>
        <v>683474.70587976242</v>
      </c>
      <c r="I23" s="143">
        <f t="shared" si="3"/>
        <v>205042.41176392871</v>
      </c>
      <c r="J23" s="90">
        <f t="shared" si="0"/>
        <v>478432.29411583371</v>
      </c>
      <c r="L23" s="152">
        <f t="shared" si="4"/>
        <v>-9763.9243697108468</v>
      </c>
      <c r="M23" s="23"/>
    </row>
    <row r="24" spans="2:14" ht="16.5" customHeight="1" x14ac:dyDescent="0.2">
      <c r="B24" s="131" t="s">
        <v>89</v>
      </c>
      <c r="C24" s="108">
        <v>20004</v>
      </c>
      <c r="D24" s="108">
        <v>3</v>
      </c>
      <c r="E24" s="143">
        <v>398181.4487049951</v>
      </c>
      <c r="F24" s="90">
        <f t="shared" si="1"/>
        <v>1194544.3461149852</v>
      </c>
      <c r="H24" s="148">
        <f t="shared" si="2"/>
        <v>557454.02818699321</v>
      </c>
      <c r="I24" s="143">
        <f t="shared" si="3"/>
        <v>167236.20845609796</v>
      </c>
      <c r="J24" s="90">
        <f t="shared" si="0"/>
        <v>390217.81973089522</v>
      </c>
      <c r="L24" s="152">
        <f t="shared" si="4"/>
        <v>-23890.886922299629</v>
      </c>
      <c r="M24" s="23"/>
    </row>
    <row r="25" spans="2:14" ht="16.5" customHeight="1" x14ac:dyDescent="0.2">
      <c r="B25" s="131" t="s">
        <v>90</v>
      </c>
      <c r="C25" s="108">
        <v>20005</v>
      </c>
      <c r="D25" s="108">
        <v>4</v>
      </c>
      <c r="E25" s="143">
        <v>810348.36793807673</v>
      </c>
      <c r="F25" s="90">
        <f t="shared" si="1"/>
        <v>3241393.4717523069</v>
      </c>
      <c r="H25" s="148">
        <f t="shared" si="2"/>
        <v>1134487.7151133073</v>
      </c>
      <c r="I25" s="143">
        <f t="shared" si="3"/>
        <v>340346.3145339922</v>
      </c>
      <c r="J25" s="90">
        <f t="shared" si="0"/>
        <v>794141.40057931514</v>
      </c>
      <c r="L25" s="152">
        <f t="shared" si="4"/>
        <v>-64827.869435046334</v>
      </c>
      <c r="M25" s="23"/>
    </row>
    <row r="26" spans="2:14" ht="16.5" customHeight="1" x14ac:dyDescent="0.2">
      <c r="B26" s="131" t="s">
        <v>91</v>
      </c>
      <c r="C26" s="108">
        <v>20006</v>
      </c>
      <c r="D26" s="108">
        <v>42</v>
      </c>
      <c r="E26" s="143">
        <v>382021.37345652189</v>
      </c>
      <c r="F26" s="90">
        <f t="shared" si="1"/>
        <v>16044897.685173919</v>
      </c>
      <c r="H26" s="148">
        <f t="shared" si="2"/>
        <v>534829.92283913062</v>
      </c>
      <c r="I26" s="143">
        <f t="shared" si="3"/>
        <v>160448.97685173919</v>
      </c>
      <c r="J26" s="90">
        <f t="shared" si="0"/>
        <v>374380.9459873914</v>
      </c>
      <c r="L26" s="152">
        <f t="shared" si="4"/>
        <v>-320897.95370348054</v>
      </c>
      <c r="M26" s="23"/>
    </row>
    <row r="27" spans="2:14" ht="16.5" customHeight="1" x14ac:dyDescent="0.2">
      <c r="B27" s="131" t="s">
        <v>92</v>
      </c>
      <c r="C27" s="108">
        <v>20007</v>
      </c>
      <c r="D27" s="108">
        <v>10</v>
      </c>
      <c r="E27" s="143">
        <v>382021.37345652189</v>
      </c>
      <c r="F27" s="90">
        <f t="shared" si="1"/>
        <v>3820213.7345652189</v>
      </c>
      <c r="H27" s="148">
        <f t="shared" si="2"/>
        <v>534829.92283913062</v>
      </c>
      <c r="I27" s="143">
        <f t="shared" si="3"/>
        <v>160448.97685173919</v>
      </c>
      <c r="J27" s="90">
        <f t="shared" si="0"/>
        <v>374380.9459873914</v>
      </c>
      <c r="L27" s="152">
        <f t="shared" si="4"/>
        <v>-76404.27469130489</v>
      </c>
      <c r="M27" s="23"/>
    </row>
    <row r="28" spans="2:14" ht="16.5" customHeight="1" x14ac:dyDescent="0.2">
      <c r="B28" s="131" t="s">
        <v>93</v>
      </c>
      <c r="C28" s="108">
        <v>20008</v>
      </c>
      <c r="D28" s="108">
        <v>4</v>
      </c>
      <c r="E28" s="143">
        <v>374133.91640261631</v>
      </c>
      <c r="F28" s="90">
        <f t="shared" si="1"/>
        <v>1496535.6656104652</v>
      </c>
      <c r="H28" s="148">
        <f t="shared" si="2"/>
        <v>523787.48296366283</v>
      </c>
      <c r="I28" s="143">
        <f t="shared" si="3"/>
        <v>157136.24488909883</v>
      </c>
      <c r="J28" s="90">
        <f t="shared" si="0"/>
        <v>366651.23807456403</v>
      </c>
      <c r="L28" s="152">
        <f t="shared" si="4"/>
        <v>-29930.713312209118</v>
      </c>
      <c r="M28" s="23"/>
    </row>
    <row r="29" spans="2:14" ht="16.5" customHeight="1" x14ac:dyDescent="0.2">
      <c r="B29" s="131" t="s">
        <v>94</v>
      </c>
      <c r="C29" s="108">
        <v>20009</v>
      </c>
      <c r="D29" s="108">
        <v>1</v>
      </c>
      <c r="E29" s="143">
        <v>2092269.5077951909</v>
      </c>
      <c r="F29" s="90">
        <f t="shared" si="1"/>
        <v>2092269.5077951909</v>
      </c>
      <c r="H29" s="148">
        <f t="shared" si="2"/>
        <v>2929177.3109132675</v>
      </c>
      <c r="I29" s="143">
        <f t="shared" si="3"/>
        <v>878753.19327398029</v>
      </c>
      <c r="J29" s="90">
        <f t="shared" si="0"/>
        <v>2050424.1176392874</v>
      </c>
      <c r="L29" s="152">
        <f t="shared" si="4"/>
        <v>-41845.390155903529</v>
      </c>
      <c r="M29" s="23"/>
    </row>
    <row r="30" spans="2:14" ht="16.5" customHeight="1" x14ac:dyDescent="0.2">
      <c r="B30" s="131" t="s">
        <v>95</v>
      </c>
      <c r="C30" s="108">
        <v>20010</v>
      </c>
      <c r="D30" s="108">
        <v>1</v>
      </c>
      <c r="E30" s="143">
        <v>1040691</v>
      </c>
      <c r="F30" s="90">
        <f t="shared" si="1"/>
        <v>1040691</v>
      </c>
      <c r="H30" s="148">
        <f t="shared" si="2"/>
        <v>1456967.4</v>
      </c>
      <c r="I30" s="143">
        <f t="shared" si="3"/>
        <v>437090.22</v>
      </c>
      <c r="J30" s="90">
        <f t="shared" si="0"/>
        <v>1019877.1799999999</v>
      </c>
      <c r="L30" s="152">
        <f t="shared" si="4"/>
        <v>-20813.820000000065</v>
      </c>
      <c r="M30" s="23"/>
    </row>
    <row r="31" spans="2:14" ht="16.5" customHeight="1" x14ac:dyDescent="0.2">
      <c r="B31" s="131" t="s">
        <v>96</v>
      </c>
      <c r="C31" s="108">
        <v>20011</v>
      </c>
      <c r="D31" s="108">
        <v>3</v>
      </c>
      <c r="E31" s="143">
        <v>382021.37345652189</v>
      </c>
      <c r="F31" s="90">
        <f t="shared" si="1"/>
        <v>1146064.1203695657</v>
      </c>
      <c r="H31" s="148">
        <f t="shared" si="2"/>
        <v>534829.92283913062</v>
      </c>
      <c r="I31" s="143">
        <f t="shared" si="3"/>
        <v>160448.97685173919</v>
      </c>
      <c r="J31" s="90">
        <f t="shared" si="0"/>
        <v>374380.9459873914</v>
      </c>
      <c r="L31" s="152">
        <f t="shared" si="4"/>
        <v>-22921.282407391467</v>
      </c>
      <c r="M31" s="23"/>
    </row>
    <row r="32" spans="2:14" ht="16.5" customHeight="1" x14ac:dyDescent="0.2">
      <c r="B32" s="131" t="s">
        <v>97</v>
      </c>
      <c r="C32" s="108">
        <v>20012</v>
      </c>
      <c r="D32" s="108">
        <v>1</v>
      </c>
      <c r="E32" s="143">
        <v>11572310</v>
      </c>
      <c r="F32" s="90">
        <f t="shared" si="1"/>
        <v>11572310</v>
      </c>
      <c r="H32" s="148">
        <f t="shared" si="2"/>
        <v>16201234</v>
      </c>
      <c r="I32" s="143">
        <f t="shared" si="3"/>
        <v>4860370.2</v>
      </c>
      <c r="J32" s="90">
        <f t="shared" si="0"/>
        <v>11340863.800000001</v>
      </c>
      <c r="L32" s="152">
        <f t="shared" si="4"/>
        <v>-231446.19999999925</v>
      </c>
      <c r="M32" s="23"/>
    </row>
    <row r="33" spans="2:13" ht="16.5" customHeight="1" x14ac:dyDescent="0.2">
      <c r="B33" s="131" t="s">
        <v>98</v>
      </c>
      <c r="C33" s="108">
        <v>20013</v>
      </c>
      <c r="D33" s="108">
        <v>1</v>
      </c>
      <c r="E33" s="143">
        <v>1255837.5</v>
      </c>
      <c r="F33" s="90">
        <f t="shared" si="1"/>
        <v>1255837.5</v>
      </c>
      <c r="H33" s="148">
        <f t="shared" si="2"/>
        <v>1758172.5</v>
      </c>
      <c r="I33" s="143">
        <f t="shared" si="3"/>
        <v>527451.75</v>
      </c>
      <c r="J33" s="90">
        <f t="shared" si="0"/>
        <v>1230720.75</v>
      </c>
      <c r="L33" s="152">
        <f t="shared" si="4"/>
        <v>-25116.75</v>
      </c>
      <c r="M33" s="23"/>
    </row>
    <row r="34" spans="2:13" ht="16.5" customHeight="1" x14ac:dyDescent="0.2">
      <c r="B34" s="131" t="s">
        <v>99</v>
      </c>
      <c r="C34" s="108">
        <v>20014</v>
      </c>
      <c r="D34" s="108">
        <v>1</v>
      </c>
      <c r="E34" s="143">
        <v>5154107.812446286</v>
      </c>
      <c r="F34" s="90">
        <f t="shared" si="1"/>
        <v>5154107.812446286</v>
      </c>
      <c r="H34" s="148">
        <f t="shared" si="2"/>
        <v>7215750.9374248004</v>
      </c>
      <c r="I34" s="143">
        <f t="shared" si="3"/>
        <v>2164725.2812274401</v>
      </c>
      <c r="J34" s="90">
        <f t="shared" si="0"/>
        <v>5051025.6561973598</v>
      </c>
      <c r="L34" s="152">
        <f t="shared" si="4"/>
        <v>-103082.15624892619</v>
      </c>
      <c r="M34" s="23"/>
    </row>
    <row r="35" spans="2:13" ht="16.5" customHeight="1" x14ac:dyDescent="0.2">
      <c r="B35" s="131" t="s">
        <v>100</v>
      </c>
      <c r="C35" s="108">
        <v>20015</v>
      </c>
      <c r="D35" s="108">
        <v>16</v>
      </c>
      <c r="E35" s="143">
        <v>69769.787368866659</v>
      </c>
      <c r="F35" s="90">
        <f t="shared" si="1"/>
        <v>1116316.5979018665</v>
      </c>
      <c r="H35" s="148">
        <f t="shared" si="2"/>
        <v>97677.702316413328</v>
      </c>
      <c r="I35" s="143">
        <f t="shared" si="3"/>
        <v>29303.310694923999</v>
      </c>
      <c r="J35" s="90">
        <f t="shared" si="0"/>
        <v>68374.391621489325</v>
      </c>
      <c r="L35" s="152">
        <f t="shared" si="4"/>
        <v>-22326.331958037335</v>
      </c>
      <c r="M35" s="23"/>
    </row>
    <row r="36" spans="2:13" ht="16.5" customHeight="1" x14ac:dyDescent="0.2">
      <c r="B36" s="131" t="s">
        <v>101</v>
      </c>
      <c r="C36" s="108">
        <v>20016</v>
      </c>
      <c r="D36" s="108">
        <v>15</v>
      </c>
      <c r="E36" s="143">
        <v>69769.787368866659</v>
      </c>
      <c r="F36" s="90">
        <f t="shared" si="1"/>
        <v>1046546.8105329999</v>
      </c>
      <c r="H36" s="148">
        <f t="shared" si="2"/>
        <v>97677.702316413328</v>
      </c>
      <c r="I36" s="143">
        <f t="shared" si="3"/>
        <v>29303.310694923999</v>
      </c>
      <c r="J36" s="90">
        <f t="shared" si="0"/>
        <v>68374.391621489325</v>
      </c>
      <c r="L36" s="152">
        <f t="shared" si="4"/>
        <v>-20930.936210660002</v>
      </c>
      <c r="M36" s="23"/>
    </row>
    <row r="37" spans="2:13" ht="16.5" customHeight="1" x14ac:dyDescent="0.2">
      <c r="B37" s="131" t="s">
        <v>102</v>
      </c>
      <c r="C37" s="108">
        <v>20017</v>
      </c>
      <c r="D37" s="108">
        <v>1</v>
      </c>
      <c r="E37" s="143">
        <v>1449236.4749999999</v>
      </c>
      <c r="F37" s="90">
        <f t="shared" si="1"/>
        <v>1449236.4749999999</v>
      </c>
      <c r="H37" s="148">
        <f t="shared" si="2"/>
        <v>2028931.0649999999</v>
      </c>
      <c r="I37" s="143">
        <f t="shared" si="3"/>
        <v>608679.31949999998</v>
      </c>
      <c r="J37" s="90">
        <f t="shared" si="0"/>
        <v>1420251.7455</v>
      </c>
      <c r="L37" s="152">
        <f t="shared" si="4"/>
        <v>-28984.729499999899</v>
      </c>
      <c r="M37" s="23"/>
    </row>
    <row r="38" spans="2:13" ht="16.5" customHeight="1" x14ac:dyDescent="0.2">
      <c r="B38" s="131" t="s">
        <v>103</v>
      </c>
      <c r="C38" s="108">
        <v>20018</v>
      </c>
      <c r="D38" s="108">
        <v>2</v>
      </c>
      <c r="E38" s="143">
        <v>659064.89495548513</v>
      </c>
      <c r="F38" s="90">
        <f t="shared" si="1"/>
        <v>1318129.7899109703</v>
      </c>
      <c r="H38" s="148">
        <f t="shared" si="2"/>
        <v>922690.85293767927</v>
      </c>
      <c r="I38" s="143">
        <f t="shared" si="3"/>
        <v>276807.25588130375</v>
      </c>
      <c r="J38" s="90">
        <f t="shared" si="0"/>
        <v>645883.59705637558</v>
      </c>
      <c r="L38" s="152">
        <f t="shared" si="4"/>
        <v>-26362.595798219088</v>
      </c>
      <c r="M38" s="23"/>
    </row>
    <row r="39" spans="2:13" ht="16.5" customHeight="1" x14ac:dyDescent="0.2">
      <c r="B39" s="131" t="s">
        <v>104</v>
      </c>
      <c r="C39" s="108">
        <v>20019</v>
      </c>
      <c r="D39" s="108">
        <v>4</v>
      </c>
      <c r="E39" s="143">
        <v>301779.62428168044</v>
      </c>
      <c r="F39" s="90">
        <f t="shared" si="1"/>
        <v>1207118.4971267218</v>
      </c>
      <c r="H39" s="148">
        <f t="shared" si="2"/>
        <v>422491.47399435262</v>
      </c>
      <c r="I39" s="143">
        <f t="shared" si="3"/>
        <v>126747.44219830578</v>
      </c>
      <c r="J39" s="90">
        <f t="shared" si="0"/>
        <v>295744.03179604682</v>
      </c>
      <c r="L39" s="152">
        <f t="shared" si="4"/>
        <v>-24142.369942534482</v>
      </c>
      <c r="M39" s="23"/>
    </row>
    <row r="40" spans="2:13" ht="16.5" customHeight="1" x14ac:dyDescent="0.2">
      <c r="B40" s="131" t="s">
        <v>105</v>
      </c>
      <c r="C40" s="108">
        <v>20020</v>
      </c>
      <c r="D40" s="108">
        <v>2</v>
      </c>
      <c r="E40" s="143">
        <v>398181.4487049951</v>
      </c>
      <c r="F40" s="90">
        <f t="shared" si="1"/>
        <v>796362.8974099902</v>
      </c>
      <c r="H40" s="148">
        <f t="shared" si="2"/>
        <v>557454.02818699321</v>
      </c>
      <c r="I40" s="143">
        <f t="shared" si="3"/>
        <v>167236.20845609796</v>
      </c>
      <c r="J40" s="90">
        <f t="shared" si="0"/>
        <v>390217.81973089522</v>
      </c>
      <c r="L40" s="152">
        <f t="shared" si="4"/>
        <v>-15927.257948199753</v>
      </c>
      <c r="M40" s="23"/>
    </row>
    <row r="41" spans="2:13" ht="16.5" customHeight="1" x14ac:dyDescent="0.2">
      <c r="B41" s="131" t="s">
        <v>106</v>
      </c>
      <c r="C41" s="108">
        <v>20021</v>
      </c>
      <c r="D41" s="108">
        <v>2</v>
      </c>
      <c r="E41" s="143">
        <v>628707.55058683432</v>
      </c>
      <c r="F41" s="90">
        <f t="shared" si="1"/>
        <v>1257415.1011736686</v>
      </c>
      <c r="H41" s="148">
        <f t="shared" si="2"/>
        <v>880190.57082156802</v>
      </c>
      <c r="I41" s="143">
        <f t="shared" si="3"/>
        <v>264057.17124647042</v>
      </c>
      <c r="J41" s="90">
        <f t="shared" si="0"/>
        <v>616133.3995750976</v>
      </c>
      <c r="L41" s="152">
        <f t="shared" si="4"/>
        <v>-25148.302023473429</v>
      </c>
      <c r="M41" s="23"/>
    </row>
    <row r="42" spans="2:13" ht="16.5" customHeight="1" x14ac:dyDescent="0.2">
      <c r="B42" s="131" t="s">
        <v>107</v>
      </c>
      <c r="C42" s="108">
        <v>20022</v>
      </c>
      <c r="D42" s="108">
        <v>2</v>
      </c>
      <c r="E42" s="143">
        <v>810348.36793807673</v>
      </c>
      <c r="F42" s="90">
        <f t="shared" si="1"/>
        <v>1620696.7358761535</v>
      </c>
      <c r="H42" s="148">
        <f t="shared" si="2"/>
        <v>1134487.7151133073</v>
      </c>
      <c r="I42" s="143">
        <f t="shared" si="3"/>
        <v>340346.3145339922</v>
      </c>
      <c r="J42" s="90">
        <f t="shared" si="0"/>
        <v>794141.40057931514</v>
      </c>
      <c r="L42" s="152">
        <f t="shared" si="4"/>
        <v>-32413.934717523167</v>
      </c>
      <c r="M42" s="23"/>
    </row>
    <row r="43" spans="2:13" ht="16.5" customHeight="1" x14ac:dyDescent="0.2">
      <c r="B43" s="131" t="s">
        <v>108</v>
      </c>
      <c r="C43" s="108">
        <v>20023</v>
      </c>
      <c r="D43" s="108">
        <v>34</v>
      </c>
      <c r="E43" s="143">
        <v>382021.37345652189</v>
      </c>
      <c r="F43" s="90">
        <f t="shared" si="1"/>
        <v>12988726.697521744</v>
      </c>
      <c r="H43" s="148">
        <f t="shared" si="2"/>
        <v>534829.92283913062</v>
      </c>
      <c r="I43" s="143">
        <f t="shared" si="3"/>
        <v>160448.97685173919</v>
      </c>
      <c r="J43" s="90">
        <f t="shared" si="0"/>
        <v>374380.9459873914</v>
      </c>
      <c r="L43" s="152">
        <f t="shared" si="4"/>
        <v>-259774.53395043663</v>
      </c>
      <c r="M43" s="23"/>
    </row>
    <row r="44" spans="2:13" ht="16.5" customHeight="1" x14ac:dyDescent="0.2">
      <c r="B44" s="131" t="s">
        <v>109</v>
      </c>
      <c r="C44" s="108">
        <v>20024</v>
      </c>
      <c r="D44" s="108">
        <v>6</v>
      </c>
      <c r="E44" s="143">
        <v>382021.37345652189</v>
      </c>
      <c r="F44" s="90">
        <f t="shared" si="1"/>
        <v>2292128.2407391313</v>
      </c>
      <c r="H44" s="148">
        <f t="shared" si="2"/>
        <v>534829.92283913062</v>
      </c>
      <c r="I44" s="143">
        <f t="shared" si="3"/>
        <v>160448.97685173919</v>
      </c>
      <c r="J44" s="90">
        <f t="shared" si="0"/>
        <v>374380.9459873914</v>
      </c>
      <c r="L44" s="152">
        <f t="shared" si="4"/>
        <v>-45842.564814782934</v>
      </c>
      <c r="M44" s="23"/>
    </row>
    <row r="45" spans="2:13" ht="16.5" customHeight="1" x14ac:dyDescent="0.2">
      <c r="B45" s="131" t="s">
        <v>110</v>
      </c>
      <c r="C45" s="108">
        <v>20025</v>
      </c>
      <c r="D45" s="108">
        <v>2</v>
      </c>
      <c r="E45" s="143">
        <v>374133.91640261631</v>
      </c>
      <c r="F45" s="90">
        <f t="shared" si="1"/>
        <v>748267.83280523261</v>
      </c>
      <c r="H45" s="148">
        <f t="shared" si="2"/>
        <v>523787.48296366283</v>
      </c>
      <c r="I45" s="143">
        <f t="shared" si="3"/>
        <v>157136.24488909883</v>
      </c>
      <c r="J45" s="90">
        <f t="shared" si="0"/>
        <v>366651.23807456403</v>
      </c>
      <c r="L45" s="152">
        <f t="shared" si="4"/>
        <v>-14965.356656104559</v>
      </c>
      <c r="M45" s="23"/>
    </row>
    <row r="46" spans="2:13" ht="16.5" customHeight="1" x14ac:dyDescent="0.2">
      <c r="B46" s="131" t="s">
        <v>111</v>
      </c>
      <c r="C46" s="108">
        <v>20026</v>
      </c>
      <c r="D46" s="108">
        <v>1</v>
      </c>
      <c r="E46" s="143">
        <v>2092269.5077951909</v>
      </c>
      <c r="F46" s="90">
        <f t="shared" si="1"/>
        <v>2092269.5077951909</v>
      </c>
      <c r="H46" s="148">
        <f t="shared" si="2"/>
        <v>2929177.3109132675</v>
      </c>
      <c r="I46" s="143">
        <f t="shared" si="3"/>
        <v>878753.19327398029</v>
      </c>
      <c r="J46" s="90">
        <f t="shared" si="0"/>
        <v>2050424.1176392874</v>
      </c>
      <c r="L46" s="152">
        <f t="shared" si="4"/>
        <v>-41845.390155903529</v>
      </c>
      <c r="M46" s="23"/>
    </row>
    <row r="47" spans="2:13" ht="16.5" customHeight="1" x14ac:dyDescent="0.2">
      <c r="B47" s="131" t="s">
        <v>112</v>
      </c>
      <c r="C47" s="108">
        <v>20027</v>
      </c>
      <c r="D47" s="108">
        <v>1</v>
      </c>
      <c r="E47" s="143">
        <v>1040691</v>
      </c>
      <c r="F47" s="90">
        <f t="shared" si="1"/>
        <v>1040691</v>
      </c>
      <c r="H47" s="148">
        <f t="shared" si="2"/>
        <v>1456967.4</v>
      </c>
      <c r="I47" s="143">
        <f t="shared" si="3"/>
        <v>437090.22</v>
      </c>
      <c r="J47" s="90">
        <f t="shared" si="0"/>
        <v>1019877.1799999999</v>
      </c>
      <c r="L47" s="152">
        <f t="shared" si="4"/>
        <v>-20813.820000000065</v>
      </c>
      <c r="M47" s="23"/>
    </row>
    <row r="48" spans="2:13" ht="16.5" customHeight="1" x14ac:dyDescent="0.2">
      <c r="B48" s="131" t="s">
        <v>113</v>
      </c>
      <c r="C48" s="108">
        <v>20028</v>
      </c>
      <c r="D48" s="108">
        <v>7</v>
      </c>
      <c r="E48" s="143">
        <v>382021.37345652189</v>
      </c>
      <c r="F48" s="90">
        <f t="shared" si="1"/>
        <v>2674149.6141956532</v>
      </c>
      <c r="H48" s="148">
        <f t="shared" si="2"/>
        <v>534829.92283913062</v>
      </c>
      <c r="I48" s="143">
        <f t="shared" si="3"/>
        <v>160448.97685173919</v>
      </c>
      <c r="J48" s="90">
        <f t="shared" si="0"/>
        <v>374380.9459873914</v>
      </c>
      <c r="L48" s="152">
        <f t="shared" si="4"/>
        <v>-53482.992283913423</v>
      </c>
      <c r="M48" s="23"/>
    </row>
    <row r="49" spans="2:13" ht="16.5" customHeight="1" x14ac:dyDescent="0.2">
      <c r="B49" s="131" t="s">
        <v>114</v>
      </c>
      <c r="C49" s="108">
        <v>20029</v>
      </c>
      <c r="D49" s="108">
        <v>1</v>
      </c>
      <c r="E49" s="143">
        <v>11572310</v>
      </c>
      <c r="F49" s="90">
        <f t="shared" si="1"/>
        <v>11572310</v>
      </c>
      <c r="H49" s="148">
        <f t="shared" si="2"/>
        <v>16201234</v>
      </c>
      <c r="I49" s="143">
        <f t="shared" si="3"/>
        <v>4860370.2</v>
      </c>
      <c r="J49" s="90">
        <f t="shared" si="0"/>
        <v>11340863.800000001</v>
      </c>
      <c r="L49" s="152">
        <f t="shared" si="4"/>
        <v>-231446.19999999925</v>
      </c>
      <c r="M49" s="23"/>
    </row>
    <row r="50" spans="2:13" ht="16.5" customHeight="1" x14ac:dyDescent="0.2">
      <c r="B50" s="131" t="s">
        <v>115</v>
      </c>
      <c r="C50" s="108">
        <v>20030</v>
      </c>
      <c r="D50" s="108">
        <v>1</v>
      </c>
      <c r="E50" s="143">
        <v>1255837.5</v>
      </c>
      <c r="F50" s="90">
        <f t="shared" si="1"/>
        <v>1255837.5</v>
      </c>
      <c r="H50" s="148">
        <f t="shared" si="2"/>
        <v>1758172.5</v>
      </c>
      <c r="I50" s="143">
        <f t="shared" si="3"/>
        <v>527451.75</v>
      </c>
      <c r="J50" s="90">
        <f t="shared" si="0"/>
        <v>1230720.75</v>
      </c>
      <c r="L50" s="152">
        <f t="shared" si="4"/>
        <v>-25116.75</v>
      </c>
      <c r="M50" s="23"/>
    </row>
    <row r="51" spans="2:13" ht="16.5" customHeight="1" x14ac:dyDescent="0.2">
      <c r="B51" s="131" t="s">
        <v>116</v>
      </c>
      <c r="C51" s="108">
        <v>20031</v>
      </c>
      <c r="D51" s="108">
        <v>1</v>
      </c>
      <c r="E51" s="143">
        <v>5154107.812446286</v>
      </c>
      <c r="F51" s="90">
        <f t="shared" si="1"/>
        <v>5154107.812446286</v>
      </c>
      <c r="H51" s="148">
        <f t="shared" si="2"/>
        <v>7215750.9374248004</v>
      </c>
      <c r="I51" s="143">
        <f t="shared" si="3"/>
        <v>2164725.2812274401</v>
      </c>
      <c r="J51" s="90">
        <f t="shared" si="0"/>
        <v>5051025.6561973598</v>
      </c>
      <c r="L51" s="152">
        <f t="shared" si="4"/>
        <v>-103082.15624892619</v>
      </c>
      <c r="M51" s="23"/>
    </row>
    <row r="52" spans="2:13" ht="16.5" customHeight="1" x14ac:dyDescent="0.2">
      <c r="B52" s="131" t="s">
        <v>447</v>
      </c>
      <c r="C52" s="108">
        <v>20032</v>
      </c>
      <c r="D52" s="108">
        <v>10</v>
      </c>
      <c r="E52" s="143">
        <v>26439.077318728421</v>
      </c>
      <c r="F52" s="90">
        <f t="shared" si="1"/>
        <v>264390.77318728424</v>
      </c>
      <c r="H52" s="148">
        <f t="shared" si="2"/>
        <v>37014.708246219787</v>
      </c>
      <c r="I52" s="143">
        <f t="shared" si="3"/>
        <v>11104.412473865936</v>
      </c>
      <c r="J52" s="90">
        <f t="shared" si="0"/>
        <v>25910.295772353849</v>
      </c>
      <c r="L52" s="152">
        <f t="shared" si="4"/>
        <v>-5287.8154637457192</v>
      </c>
      <c r="M52" s="23"/>
    </row>
    <row r="53" spans="2:13" ht="16.5" customHeight="1" x14ac:dyDescent="0.2">
      <c r="B53" s="131" t="s">
        <v>448</v>
      </c>
      <c r="C53" s="108">
        <v>20033</v>
      </c>
      <c r="D53" s="108">
        <v>10</v>
      </c>
      <c r="E53" s="143">
        <v>26439.077318728421</v>
      </c>
      <c r="F53" s="90">
        <f t="shared" si="1"/>
        <v>264390.77318728424</v>
      </c>
      <c r="H53" s="148">
        <f t="shared" si="2"/>
        <v>37014.708246219787</v>
      </c>
      <c r="I53" s="143">
        <f t="shared" si="3"/>
        <v>11104.412473865936</v>
      </c>
      <c r="J53" s="90">
        <f t="shared" si="0"/>
        <v>25910.295772353849</v>
      </c>
      <c r="L53" s="152">
        <f t="shared" si="4"/>
        <v>-5287.8154637457192</v>
      </c>
      <c r="M53" s="23"/>
    </row>
    <row r="54" spans="2:13" ht="16.5" customHeight="1" x14ac:dyDescent="0.2">
      <c r="B54" s="131" t="s">
        <v>449</v>
      </c>
      <c r="C54" s="108">
        <v>20034</v>
      </c>
      <c r="D54" s="108">
        <v>20</v>
      </c>
      <c r="E54" s="143">
        <v>26439.077318728421</v>
      </c>
      <c r="F54" s="90">
        <f t="shared" si="1"/>
        <v>528781.54637456848</v>
      </c>
      <c r="H54" s="148">
        <f t="shared" si="2"/>
        <v>37014.708246219787</v>
      </c>
      <c r="I54" s="143">
        <f t="shared" si="3"/>
        <v>11104.412473865936</v>
      </c>
      <c r="J54" s="90">
        <f t="shared" si="0"/>
        <v>25910.295772353849</v>
      </c>
      <c r="L54" s="152">
        <f t="shared" si="4"/>
        <v>-10575.630927491438</v>
      </c>
      <c r="M54" s="23"/>
    </row>
    <row r="55" spans="2:13" ht="16.5" customHeight="1" x14ac:dyDescent="0.2">
      <c r="B55" s="131" t="s">
        <v>450</v>
      </c>
      <c r="C55" s="108">
        <v>20035</v>
      </c>
      <c r="D55" s="108">
        <v>10</v>
      </c>
      <c r="E55" s="143">
        <v>27969.586910872611</v>
      </c>
      <c r="F55" s="90">
        <f t="shared" si="1"/>
        <v>279695.8691087261</v>
      </c>
      <c r="H55" s="148">
        <f t="shared" si="2"/>
        <v>39157.42167522166</v>
      </c>
      <c r="I55" s="143">
        <f t="shared" si="3"/>
        <v>11747.226502566498</v>
      </c>
      <c r="J55" s="90">
        <f t="shared" si="0"/>
        <v>27410.195172655163</v>
      </c>
      <c r="L55" s="152">
        <f t="shared" si="4"/>
        <v>-5593.9173821744771</v>
      </c>
      <c r="M55" s="23"/>
    </row>
    <row r="56" spans="2:13" ht="16.5" customHeight="1" x14ac:dyDescent="0.2">
      <c r="B56" s="131" t="s">
        <v>451</v>
      </c>
      <c r="C56" s="108">
        <v>20036</v>
      </c>
      <c r="D56" s="108">
        <v>1</v>
      </c>
      <c r="E56" s="143">
        <v>226662.53001114569</v>
      </c>
      <c r="F56" s="90">
        <f t="shared" si="1"/>
        <v>226662.53001114569</v>
      </c>
      <c r="H56" s="148">
        <f t="shared" si="2"/>
        <v>317327.54201560398</v>
      </c>
      <c r="I56" s="143">
        <f t="shared" si="3"/>
        <v>95198.262604681193</v>
      </c>
      <c r="J56" s="90">
        <f t="shared" si="0"/>
        <v>222129.27941092278</v>
      </c>
      <c r="L56" s="152">
        <f t="shared" si="4"/>
        <v>-4533.2506002229056</v>
      </c>
      <c r="M56" s="23"/>
    </row>
    <row r="57" spans="2:13" ht="16.5" customHeight="1" x14ac:dyDescent="0.2">
      <c r="B57" s="131" t="s">
        <v>452</v>
      </c>
      <c r="C57" s="108">
        <v>20037</v>
      </c>
      <c r="D57" s="108">
        <v>1</v>
      </c>
      <c r="E57" s="143">
        <v>142121.87186756905</v>
      </c>
      <c r="F57" s="90">
        <f t="shared" si="1"/>
        <v>142121.87186756905</v>
      </c>
      <c r="H57" s="148">
        <f t="shared" si="2"/>
        <v>198970.62061459667</v>
      </c>
      <c r="I57" s="143">
        <f t="shared" si="3"/>
        <v>59691.186184378996</v>
      </c>
      <c r="J57" s="90">
        <f t="shared" si="0"/>
        <v>139279.43443021766</v>
      </c>
      <c r="L57" s="152">
        <f t="shared" si="4"/>
        <v>-2842.4374373513856</v>
      </c>
      <c r="M57" s="23"/>
    </row>
    <row r="58" spans="2:13" ht="16.5" customHeight="1" x14ac:dyDescent="0.2">
      <c r="B58" s="131" t="s">
        <v>453</v>
      </c>
      <c r="C58" s="108">
        <v>20038</v>
      </c>
      <c r="D58" s="108">
        <v>1</v>
      </c>
      <c r="E58" s="143">
        <v>31384.042616927865</v>
      </c>
      <c r="F58" s="90">
        <f t="shared" si="1"/>
        <v>31384.042616927865</v>
      </c>
      <c r="H58" s="148">
        <f t="shared" si="2"/>
        <v>43937.659663699014</v>
      </c>
      <c r="I58" s="143">
        <f t="shared" si="3"/>
        <v>13181.297899109704</v>
      </c>
      <c r="J58" s="90">
        <f t="shared" si="0"/>
        <v>30756.36176458931</v>
      </c>
      <c r="L58" s="152">
        <f t="shared" si="4"/>
        <v>-627.68085233855527</v>
      </c>
      <c r="M58" s="23"/>
    </row>
    <row r="59" spans="2:13" ht="16.5" customHeight="1" x14ac:dyDescent="0.2">
      <c r="B59" s="131" t="s">
        <v>454</v>
      </c>
      <c r="C59" s="108">
        <v>20039</v>
      </c>
      <c r="D59" s="108">
        <v>1</v>
      </c>
      <c r="E59" s="143">
        <v>54459.4535098337</v>
      </c>
      <c r="F59" s="90">
        <f t="shared" si="1"/>
        <v>54459.4535098337</v>
      </c>
      <c r="H59" s="148">
        <f t="shared" si="2"/>
        <v>76243.234913767184</v>
      </c>
      <c r="I59" s="143">
        <f t="shared" si="3"/>
        <v>22872.970474130154</v>
      </c>
      <c r="J59" s="90">
        <f t="shared" si="0"/>
        <v>53370.264439637031</v>
      </c>
      <c r="L59" s="152">
        <f t="shared" si="4"/>
        <v>-1089.1890701966695</v>
      </c>
      <c r="M59" s="23"/>
    </row>
    <row r="60" spans="2:13" ht="16.5" customHeight="1" x14ac:dyDescent="0.2">
      <c r="B60" s="131" t="s">
        <v>455</v>
      </c>
      <c r="C60" s="108">
        <v>20040</v>
      </c>
      <c r="D60" s="108">
        <v>1</v>
      </c>
      <c r="E60" s="143">
        <v>3487.1158463253182</v>
      </c>
      <c r="F60" s="90">
        <f t="shared" si="1"/>
        <v>3487.1158463253182</v>
      </c>
      <c r="H60" s="148">
        <f t="shared" si="2"/>
        <v>4881.9621848554452</v>
      </c>
      <c r="I60" s="143">
        <f t="shared" si="3"/>
        <v>1464.5886554566334</v>
      </c>
      <c r="J60" s="90">
        <f t="shared" si="0"/>
        <v>3417.373529398812</v>
      </c>
      <c r="L60" s="152">
        <f t="shared" si="4"/>
        <v>-69.742316926506192</v>
      </c>
      <c r="M60" s="23"/>
    </row>
    <row r="61" spans="2:13" ht="16.5" customHeight="1" x14ac:dyDescent="0.2">
      <c r="B61" s="131" t="s">
        <v>456</v>
      </c>
      <c r="C61" s="108">
        <v>20041</v>
      </c>
      <c r="D61" s="108">
        <v>1</v>
      </c>
      <c r="E61" s="143">
        <v>17435.579231626591</v>
      </c>
      <c r="F61" s="90">
        <f t="shared" si="1"/>
        <v>17435.579231626591</v>
      </c>
      <c r="H61" s="148">
        <f t="shared" si="2"/>
        <v>24409.810924277226</v>
      </c>
      <c r="I61" s="143">
        <f t="shared" si="3"/>
        <v>7322.9432772831678</v>
      </c>
      <c r="J61" s="90">
        <f t="shared" si="0"/>
        <v>17086.867646994058</v>
      </c>
      <c r="L61" s="152">
        <f t="shared" si="4"/>
        <v>-348.71158463253232</v>
      </c>
      <c r="M61" s="23"/>
    </row>
    <row r="62" spans="2:13" ht="16.5" customHeight="1" x14ac:dyDescent="0.2">
      <c r="B62" s="131" t="s">
        <v>457</v>
      </c>
      <c r="C62" s="108">
        <v>20042</v>
      </c>
      <c r="D62" s="108">
        <v>1</v>
      </c>
      <c r="E62" s="143">
        <v>7671.6548619157002</v>
      </c>
      <c r="F62" s="90">
        <f t="shared" si="1"/>
        <v>7671.6548619157002</v>
      </c>
      <c r="H62" s="148">
        <f t="shared" si="2"/>
        <v>10740.31680668198</v>
      </c>
      <c r="I62" s="143">
        <f t="shared" si="3"/>
        <v>3222.0950420045938</v>
      </c>
      <c r="J62" s="90">
        <f t="shared" si="0"/>
        <v>7518.2217646773861</v>
      </c>
      <c r="L62" s="152">
        <f t="shared" si="4"/>
        <v>-153.43309723831408</v>
      </c>
      <c r="M62" s="23"/>
    </row>
    <row r="63" spans="2:13" ht="16.5" customHeight="1" x14ac:dyDescent="0.2">
      <c r="B63" s="131" t="s">
        <v>458</v>
      </c>
      <c r="C63" s="108">
        <v>20043</v>
      </c>
      <c r="D63" s="108">
        <v>1</v>
      </c>
      <c r="E63" s="143">
        <v>401018.32232741156</v>
      </c>
      <c r="F63" s="90">
        <f t="shared" si="1"/>
        <v>401018.32232741156</v>
      </c>
      <c r="H63" s="148">
        <f t="shared" si="2"/>
        <v>561425.65125837619</v>
      </c>
      <c r="I63" s="143">
        <f t="shared" si="3"/>
        <v>168427.69537751286</v>
      </c>
      <c r="J63" s="90">
        <f t="shared" si="0"/>
        <v>392997.95588086336</v>
      </c>
      <c r="L63" s="152">
        <f t="shared" si="4"/>
        <v>-8020.3664465481997</v>
      </c>
      <c r="M63" s="23"/>
    </row>
    <row r="64" spans="2:13" ht="16.5" customHeight="1" x14ac:dyDescent="0.2">
      <c r="B64" s="131" t="s">
        <v>459</v>
      </c>
      <c r="C64" s="108">
        <v>20044</v>
      </c>
      <c r="D64" s="108">
        <v>1</v>
      </c>
      <c r="E64" s="143">
        <v>488196.21848554455</v>
      </c>
      <c r="F64" s="90">
        <f t="shared" si="1"/>
        <v>488196.21848554455</v>
      </c>
      <c r="H64" s="148">
        <f t="shared" si="2"/>
        <v>683474.70587976242</v>
      </c>
      <c r="I64" s="143">
        <f t="shared" si="3"/>
        <v>205042.41176392871</v>
      </c>
      <c r="J64" s="90">
        <f t="shared" si="0"/>
        <v>478432.29411583371</v>
      </c>
      <c r="L64" s="152">
        <f t="shared" si="4"/>
        <v>-9763.9243697108468</v>
      </c>
      <c r="M64" s="23"/>
    </row>
    <row r="65" spans="2:13" ht="16.5" customHeight="1" x14ac:dyDescent="0.2">
      <c r="B65" s="131" t="s">
        <v>460</v>
      </c>
      <c r="C65" s="108">
        <v>20045</v>
      </c>
      <c r="D65" s="108">
        <v>26</v>
      </c>
      <c r="E65" s="143">
        <v>818.44993469503174</v>
      </c>
      <c r="F65" s="90">
        <f t="shared" si="1"/>
        <v>21279.698302070825</v>
      </c>
      <c r="H65" s="148">
        <f t="shared" si="2"/>
        <v>1145.8299085730446</v>
      </c>
      <c r="I65" s="143">
        <f t="shared" si="3"/>
        <v>343.74897257191338</v>
      </c>
      <c r="J65" s="90">
        <f t="shared" si="0"/>
        <v>802.08093600113125</v>
      </c>
      <c r="L65" s="152">
        <f t="shared" si="4"/>
        <v>-425.59396604141284</v>
      </c>
      <c r="M65" s="23"/>
    </row>
    <row r="66" spans="2:13" ht="16.5" customHeight="1" x14ac:dyDescent="0.2">
      <c r="B66" s="131" t="s">
        <v>461</v>
      </c>
      <c r="C66" s="108">
        <v>20046</v>
      </c>
      <c r="D66" s="108">
        <v>1</v>
      </c>
      <c r="E66" s="143">
        <v>1449236.4749999999</v>
      </c>
      <c r="F66" s="90">
        <f t="shared" si="1"/>
        <v>1449236.4749999999</v>
      </c>
      <c r="H66" s="148">
        <f t="shared" si="2"/>
        <v>2028931.0649999999</v>
      </c>
      <c r="I66" s="143">
        <f t="shared" si="3"/>
        <v>608679.31949999998</v>
      </c>
      <c r="J66" s="90">
        <f t="shared" si="0"/>
        <v>1420251.7455</v>
      </c>
      <c r="L66" s="152">
        <f t="shared" si="4"/>
        <v>-28984.729499999899</v>
      </c>
      <c r="M66" s="23"/>
    </row>
    <row r="67" spans="2:13" ht="16.5" customHeight="1" x14ac:dyDescent="0.2">
      <c r="B67" s="131" t="s">
        <v>462</v>
      </c>
      <c r="C67" s="108">
        <v>20047</v>
      </c>
      <c r="D67" s="108">
        <v>1</v>
      </c>
      <c r="E67" s="143">
        <v>659064.89495548513</v>
      </c>
      <c r="F67" s="90">
        <f t="shared" si="1"/>
        <v>659064.89495548513</v>
      </c>
      <c r="H67" s="148">
        <f t="shared" si="2"/>
        <v>922690.85293767927</v>
      </c>
      <c r="I67" s="143">
        <f t="shared" si="3"/>
        <v>276807.25588130375</v>
      </c>
      <c r="J67" s="90">
        <f t="shared" si="0"/>
        <v>645883.59705637558</v>
      </c>
      <c r="L67" s="152">
        <f t="shared" si="4"/>
        <v>-13181.297899109544</v>
      </c>
      <c r="M67" s="23"/>
    </row>
    <row r="68" spans="2:13" ht="16.5" customHeight="1" x14ac:dyDescent="0.2">
      <c r="B68" s="131" t="s">
        <v>463</v>
      </c>
      <c r="C68" s="108">
        <v>20048</v>
      </c>
      <c r="D68" s="108">
        <v>198</v>
      </c>
      <c r="E68" s="143">
        <v>767.16548619157004</v>
      </c>
      <c r="F68" s="90">
        <f t="shared" si="1"/>
        <v>151898.76626593087</v>
      </c>
      <c r="H68" s="148">
        <f t="shared" si="2"/>
        <v>1074.0316806681981</v>
      </c>
      <c r="I68" s="143">
        <f t="shared" si="3"/>
        <v>322.20950420045943</v>
      </c>
      <c r="J68" s="90">
        <f t="shared" si="0"/>
        <v>751.8221764677387</v>
      </c>
      <c r="L68" s="152">
        <f t="shared" si="4"/>
        <v>-3037.9753253186054</v>
      </c>
      <c r="M68" s="23"/>
    </row>
    <row r="69" spans="2:13" ht="16.5" customHeight="1" x14ac:dyDescent="0.2">
      <c r="B69" s="131" t="s">
        <v>464</v>
      </c>
      <c r="C69" s="108">
        <v>20049</v>
      </c>
      <c r="D69" s="108">
        <v>281</v>
      </c>
      <c r="E69" s="143">
        <v>767.16548619157004</v>
      </c>
      <c r="F69" s="90">
        <f t="shared" si="1"/>
        <v>215573.50161983119</v>
      </c>
      <c r="H69" s="148">
        <f t="shared" si="2"/>
        <v>1074.0316806681981</v>
      </c>
      <c r="I69" s="143">
        <f t="shared" si="3"/>
        <v>322.20950420045943</v>
      </c>
      <c r="J69" s="90">
        <f t="shared" si="0"/>
        <v>751.8221764677387</v>
      </c>
      <c r="L69" s="152">
        <f t="shared" si="4"/>
        <v>-4311.4700323966063</v>
      </c>
      <c r="M69" s="23"/>
    </row>
    <row r="70" spans="2:13" ht="16.5" customHeight="1" x14ac:dyDescent="0.2">
      <c r="B70" s="131" t="s">
        <v>465</v>
      </c>
      <c r="C70" s="108">
        <v>20050</v>
      </c>
      <c r="D70" s="108">
        <v>300</v>
      </c>
      <c r="E70" s="143">
        <v>767.16548619157004</v>
      </c>
      <c r="F70" s="90">
        <f t="shared" si="1"/>
        <v>230149.64585747101</v>
      </c>
      <c r="H70" s="148">
        <f t="shared" si="2"/>
        <v>1074.0316806681981</v>
      </c>
      <c r="I70" s="143">
        <f t="shared" si="3"/>
        <v>322.20950420045943</v>
      </c>
      <c r="J70" s="90">
        <f t="shared" si="0"/>
        <v>751.8221764677387</v>
      </c>
      <c r="L70" s="152">
        <f t="shared" si="4"/>
        <v>-4602.9929171494023</v>
      </c>
      <c r="M70" s="23"/>
    </row>
    <row r="71" spans="2:13" ht="16.5" customHeight="1" x14ac:dyDescent="0.2">
      <c r="B71" s="131" t="s">
        <v>466</v>
      </c>
      <c r="C71" s="108">
        <v>20051</v>
      </c>
      <c r="D71" s="108">
        <v>2</v>
      </c>
      <c r="E71" s="143">
        <v>159232.84897103268</v>
      </c>
      <c r="F71" s="90">
        <f t="shared" si="1"/>
        <v>318465.69794206537</v>
      </c>
      <c r="H71" s="148">
        <f t="shared" si="2"/>
        <v>222925.98855944577</v>
      </c>
      <c r="I71" s="143">
        <f t="shared" si="3"/>
        <v>66877.796567833735</v>
      </c>
      <c r="J71" s="90">
        <f t="shared" si="0"/>
        <v>156048.19199161202</v>
      </c>
      <c r="L71" s="152">
        <f t="shared" si="4"/>
        <v>-6369.3139588413178</v>
      </c>
      <c r="M71" s="23"/>
    </row>
    <row r="72" spans="2:13" ht="16.5" customHeight="1" x14ac:dyDescent="0.2">
      <c r="B72" s="131" t="s">
        <v>467</v>
      </c>
      <c r="C72" s="108">
        <v>20052</v>
      </c>
      <c r="D72" s="108">
        <v>4</v>
      </c>
      <c r="E72" s="143">
        <v>301779.62428168044</v>
      </c>
      <c r="F72" s="90">
        <f t="shared" si="1"/>
        <v>1207118.4971267218</v>
      </c>
      <c r="H72" s="148">
        <f t="shared" si="2"/>
        <v>422491.47399435262</v>
      </c>
      <c r="I72" s="143">
        <f t="shared" si="3"/>
        <v>126747.44219830578</v>
      </c>
      <c r="J72" s="90">
        <f t="shared" si="0"/>
        <v>295744.03179604682</v>
      </c>
      <c r="L72" s="152">
        <f t="shared" si="4"/>
        <v>-24142.369942534482</v>
      </c>
      <c r="M72" s="23"/>
    </row>
    <row r="73" spans="2:13" ht="16.5" customHeight="1" x14ac:dyDescent="0.2">
      <c r="B73" s="131" t="s">
        <v>468</v>
      </c>
      <c r="C73" s="108">
        <v>20053</v>
      </c>
      <c r="D73" s="108">
        <v>1</v>
      </c>
      <c r="E73" s="143">
        <v>398181.4487049951</v>
      </c>
      <c r="F73" s="90">
        <f t="shared" si="1"/>
        <v>398181.4487049951</v>
      </c>
      <c r="H73" s="148">
        <f t="shared" si="2"/>
        <v>557454.02818699321</v>
      </c>
      <c r="I73" s="143">
        <f t="shared" si="3"/>
        <v>167236.20845609796</v>
      </c>
      <c r="J73" s="90">
        <f t="shared" si="0"/>
        <v>390217.81973089522</v>
      </c>
      <c r="L73" s="152">
        <f t="shared" si="4"/>
        <v>-7963.6289740998764</v>
      </c>
      <c r="M73" s="23"/>
    </row>
    <row r="74" spans="2:13" ht="16.5" customHeight="1" x14ac:dyDescent="0.2">
      <c r="B74" s="131" t="s">
        <v>469</v>
      </c>
      <c r="C74" s="108">
        <v>20054</v>
      </c>
      <c r="D74" s="108">
        <v>24</v>
      </c>
      <c r="E74" s="143">
        <v>382021.37345652189</v>
      </c>
      <c r="F74" s="90">
        <f t="shared" si="1"/>
        <v>9168512.9629565254</v>
      </c>
      <c r="H74" s="148">
        <f t="shared" si="2"/>
        <v>534829.92283913062</v>
      </c>
      <c r="I74" s="143">
        <f t="shared" si="3"/>
        <v>160448.97685173919</v>
      </c>
      <c r="J74" s="90">
        <f t="shared" si="0"/>
        <v>374380.9459873914</v>
      </c>
      <c r="L74" s="152">
        <f t="shared" si="4"/>
        <v>-183370.25925913174</v>
      </c>
      <c r="M74" s="23"/>
    </row>
    <row r="75" spans="2:13" ht="16.5" customHeight="1" x14ac:dyDescent="0.2">
      <c r="B75" s="131" t="s">
        <v>470</v>
      </c>
      <c r="C75" s="108">
        <v>20055</v>
      </c>
      <c r="D75" s="108">
        <v>6</v>
      </c>
      <c r="E75" s="143">
        <v>382021.37345652189</v>
      </c>
      <c r="F75" s="90">
        <f t="shared" si="1"/>
        <v>2292128.2407391313</v>
      </c>
      <c r="H75" s="148">
        <f t="shared" si="2"/>
        <v>534829.92283913062</v>
      </c>
      <c r="I75" s="143">
        <f t="shared" si="3"/>
        <v>160448.97685173919</v>
      </c>
      <c r="J75" s="90">
        <f t="shared" si="0"/>
        <v>374380.9459873914</v>
      </c>
      <c r="L75" s="152">
        <f t="shared" si="4"/>
        <v>-45842.564814782934</v>
      </c>
      <c r="M75" s="23"/>
    </row>
    <row r="76" spans="2:13" ht="16.5" customHeight="1" x14ac:dyDescent="0.2">
      <c r="B76" s="131" t="s">
        <v>471</v>
      </c>
      <c r="C76" s="108">
        <v>20056</v>
      </c>
      <c r="D76" s="108">
        <v>10</v>
      </c>
      <c r="E76" s="143">
        <v>374133.91640261631</v>
      </c>
      <c r="F76" s="90">
        <f t="shared" si="1"/>
        <v>3741339.1640261631</v>
      </c>
      <c r="H76" s="148">
        <f t="shared" si="2"/>
        <v>523787.48296366283</v>
      </c>
      <c r="I76" s="143">
        <f t="shared" si="3"/>
        <v>157136.24488909883</v>
      </c>
      <c r="J76" s="90">
        <f t="shared" si="0"/>
        <v>366651.23807456403</v>
      </c>
      <c r="L76" s="152">
        <f t="shared" si="4"/>
        <v>-74826.783280522795</v>
      </c>
      <c r="M76" s="23"/>
    </row>
    <row r="77" spans="2:13" ht="16.5" customHeight="1" x14ac:dyDescent="0.2">
      <c r="B77" s="131" t="s">
        <v>472</v>
      </c>
      <c r="C77" s="108">
        <v>20057</v>
      </c>
      <c r="D77" s="108">
        <v>1</v>
      </c>
      <c r="E77" s="143">
        <v>8717.7896158132953</v>
      </c>
      <c r="F77" s="90">
        <f t="shared" si="1"/>
        <v>8717.7896158132953</v>
      </c>
      <c r="H77" s="148">
        <f t="shared" si="2"/>
        <v>12204.905462138613</v>
      </c>
      <c r="I77" s="143">
        <f t="shared" si="3"/>
        <v>3661.4716386415839</v>
      </c>
      <c r="J77" s="90">
        <f t="shared" si="0"/>
        <v>8543.4338234970292</v>
      </c>
      <c r="L77" s="152">
        <f t="shared" si="4"/>
        <v>-174.35579231626616</v>
      </c>
      <c r="M77" s="23"/>
    </row>
    <row r="78" spans="2:13" ht="16.5" customHeight="1" x14ac:dyDescent="0.2">
      <c r="B78" s="131" t="s">
        <v>473</v>
      </c>
      <c r="C78" s="108">
        <v>20058</v>
      </c>
      <c r="D78" s="108">
        <v>9</v>
      </c>
      <c r="E78" s="143">
        <v>51.558282126636392</v>
      </c>
      <c r="F78" s="90">
        <f t="shared" si="1"/>
        <v>464.02453913972755</v>
      </c>
      <c r="H78" s="148">
        <f t="shared" si="2"/>
        <v>72.181594977290956</v>
      </c>
      <c r="I78" s="143">
        <f t="shared" si="3"/>
        <v>21.654478493187288</v>
      </c>
      <c r="J78" s="90">
        <f t="shared" si="0"/>
        <v>50.527116484103672</v>
      </c>
      <c r="L78" s="152">
        <f t="shared" si="4"/>
        <v>-9.2804907827944803</v>
      </c>
      <c r="M78" s="23"/>
    </row>
    <row r="79" spans="2:13" ht="16.5" customHeight="1" x14ac:dyDescent="0.2">
      <c r="B79" s="131" t="s">
        <v>474</v>
      </c>
      <c r="C79" s="108">
        <v>20059</v>
      </c>
      <c r="D79" s="108">
        <v>4</v>
      </c>
      <c r="E79" s="143">
        <v>31384.042616927869</v>
      </c>
      <c r="F79" s="90">
        <f t="shared" si="1"/>
        <v>125536.17046771148</v>
      </c>
      <c r="H79" s="148">
        <f t="shared" si="2"/>
        <v>43937.659663699014</v>
      </c>
      <c r="I79" s="143">
        <f t="shared" si="3"/>
        <v>13181.297899109704</v>
      </c>
      <c r="J79" s="90">
        <f t="shared" si="0"/>
        <v>30756.36176458931</v>
      </c>
      <c r="L79" s="152">
        <f t="shared" si="4"/>
        <v>-2510.7234093542356</v>
      </c>
      <c r="M79" s="23"/>
    </row>
    <row r="80" spans="2:13" ht="16.5" customHeight="1" x14ac:dyDescent="0.2">
      <c r="B80" s="131" t="s">
        <v>475</v>
      </c>
      <c r="C80" s="108">
        <v>20060</v>
      </c>
      <c r="D80" s="108">
        <v>2</v>
      </c>
      <c r="E80" s="143">
        <v>33447.191011235955</v>
      </c>
      <c r="F80" s="90">
        <f t="shared" si="1"/>
        <v>66894.382022471909</v>
      </c>
      <c r="H80" s="148">
        <f t="shared" si="2"/>
        <v>46826.067415730337</v>
      </c>
      <c r="I80" s="143">
        <f t="shared" si="3"/>
        <v>14047.8202247191</v>
      </c>
      <c r="J80" s="90">
        <f t="shared" si="0"/>
        <v>32778.247191011236</v>
      </c>
      <c r="L80" s="152">
        <f t="shared" si="4"/>
        <v>-1337.8876404494367</v>
      </c>
      <c r="M80" s="23"/>
    </row>
    <row r="81" spans="2:13" ht="16.5" customHeight="1" x14ac:dyDescent="0.2">
      <c r="B81" s="131" t="s">
        <v>476</v>
      </c>
      <c r="C81" s="108">
        <v>20061</v>
      </c>
      <c r="D81" s="108">
        <v>23</v>
      </c>
      <c r="E81" s="143">
        <v>852.35177068083931</v>
      </c>
      <c r="F81" s="90">
        <f t="shared" si="1"/>
        <v>19604.090725659305</v>
      </c>
      <c r="H81" s="148">
        <f t="shared" si="2"/>
        <v>1193.2924789531751</v>
      </c>
      <c r="I81" s="143">
        <f t="shared" si="3"/>
        <v>357.98774368595252</v>
      </c>
      <c r="J81" s="90">
        <f t="shared" si="0"/>
        <v>835.30473526722255</v>
      </c>
      <c r="L81" s="152">
        <f t="shared" si="4"/>
        <v>-392.08181451318535</v>
      </c>
      <c r="M81" s="23"/>
    </row>
    <row r="82" spans="2:13" ht="16.5" customHeight="1" x14ac:dyDescent="0.2">
      <c r="B82" s="131" t="s">
        <v>147</v>
      </c>
      <c r="C82" s="108">
        <v>20062</v>
      </c>
      <c r="D82" s="108">
        <v>2</v>
      </c>
      <c r="E82" s="143">
        <v>2092269.5077951909</v>
      </c>
      <c r="F82" s="90">
        <f t="shared" si="1"/>
        <v>4184539.0155903818</v>
      </c>
      <c r="H82" s="148">
        <f t="shared" si="2"/>
        <v>2929177.3109132675</v>
      </c>
      <c r="I82" s="143">
        <f t="shared" si="3"/>
        <v>878753.19327398029</v>
      </c>
      <c r="J82" s="90">
        <f t="shared" si="0"/>
        <v>2050424.1176392874</v>
      </c>
      <c r="L82" s="152">
        <f t="shared" si="4"/>
        <v>-83690.780311807059</v>
      </c>
      <c r="M82" s="23"/>
    </row>
    <row r="83" spans="2:13" ht="16.5" customHeight="1" x14ac:dyDescent="0.2">
      <c r="B83" s="131" t="s">
        <v>148</v>
      </c>
      <c r="C83" s="108">
        <v>20063</v>
      </c>
      <c r="D83" s="108">
        <v>5</v>
      </c>
      <c r="E83" s="143">
        <v>1877.7658272160368</v>
      </c>
      <c r="F83" s="90">
        <f t="shared" si="1"/>
        <v>9388.8291360801832</v>
      </c>
      <c r="H83" s="148">
        <f t="shared" si="2"/>
        <v>2628.8721581024515</v>
      </c>
      <c r="I83" s="143">
        <f t="shared" si="3"/>
        <v>788.66164743073546</v>
      </c>
      <c r="J83" s="90">
        <f t="shared" si="0"/>
        <v>1840.2105106717161</v>
      </c>
      <c r="L83" s="152">
        <f t="shared" si="4"/>
        <v>-187.77658272160352</v>
      </c>
      <c r="M83" s="23"/>
    </row>
    <row r="84" spans="2:13" ht="16.5" customHeight="1" x14ac:dyDescent="0.2">
      <c r="B84" s="131" t="s">
        <v>149</v>
      </c>
      <c r="C84" s="108">
        <v>20064</v>
      </c>
      <c r="D84" s="108">
        <v>1</v>
      </c>
      <c r="E84" s="143">
        <v>144188.75</v>
      </c>
      <c r="F84" s="90">
        <f t="shared" si="1"/>
        <v>144188.75</v>
      </c>
      <c r="H84" s="148">
        <f t="shared" si="2"/>
        <v>201864.25</v>
      </c>
      <c r="I84" s="143">
        <f t="shared" si="3"/>
        <v>60559.274999999994</v>
      </c>
      <c r="J84" s="90">
        <f t="shared" si="0"/>
        <v>141304.97500000001</v>
      </c>
      <c r="L84" s="152">
        <f t="shared" si="4"/>
        <v>-2883.7749999999942</v>
      </c>
      <c r="M84" s="23"/>
    </row>
    <row r="85" spans="2:13" ht="16.5" customHeight="1" x14ac:dyDescent="0.2">
      <c r="B85" s="131" t="s">
        <v>150</v>
      </c>
      <c r="C85" s="108">
        <v>20065</v>
      </c>
      <c r="D85" s="108">
        <v>100</v>
      </c>
      <c r="E85" s="143">
        <v>118.56193877506082</v>
      </c>
      <c r="F85" s="90">
        <f t="shared" ref="F85:F148" si="5">+E85*D85</f>
        <v>11856.193877506083</v>
      </c>
      <c r="H85" s="148">
        <f t="shared" si="2"/>
        <v>165.98671428508516</v>
      </c>
      <c r="I85" s="143">
        <f t="shared" si="3"/>
        <v>49.796014285525544</v>
      </c>
      <c r="J85" s="90">
        <f t="shared" ref="J85:J148" si="6">H85-I85</f>
        <v>116.19069999955961</v>
      </c>
      <c r="L85" s="152">
        <f t="shared" si="4"/>
        <v>-237.12387755012116</v>
      </c>
      <c r="M85" s="23"/>
    </row>
    <row r="86" spans="2:13" ht="16.5" customHeight="1" x14ac:dyDescent="0.2">
      <c r="B86" s="131" t="s">
        <v>151</v>
      </c>
      <c r="C86" s="108">
        <v>20066</v>
      </c>
      <c r="D86" s="108">
        <v>9</v>
      </c>
      <c r="E86" s="143">
        <v>3213.1901465711262</v>
      </c>
      <c r="F86" s="90">
        <f t="shared" si="5"/>
        <v>28918.711319140137</v>
      </c>
      <c r="H86" s="148">
        <f t="shared" ref="H86:H149" si="7">(E86*40%)+E86</f>
        <v>4498.4662051995765</v>
      </c>
      <c r="I86" s="143">
        <f t="shared" ref="I86:I149" si="8">H86*30%</f>
        <v>1349.5398615598729</v>
      </c>
      <c r="J86" s="90">
        <f t="shared" si="6"/>
        <v>3148.9263436397036</v>
      </c>
      <c r="L86" s="152">
        <f t="shared" ref="L86:L149" si="9">+(J86-E86)*D86</f>
        <v>-578.37422638280304</v>
      </c>
      <c r="M86" s="23"/>
    </row>
    <row r="87" spans="2:13" ht="16.5" customHeight="1" x14ac:dyDescent="0.2">
      <c r="B87" s="131" t="s">
        <v>152</v>
      </c>
      <c r="C87" s="108">
        <v>20067</v>
      </c>
      <c r="D87" s="108">
        <v>1</v>
      </c>
      <c r="E87" s="143">
        <v>1040691</v>
      </c>
      <c r="F87" s="90">
        <f t="shared" si="5"/>
        <v>1040691</v>
      </c>
      <c r="H87" s="148">
        <f t="shared" si="7"/>
        <v>1456967.4</v>
      </c>
      <c r="I87" s="143">
        <f t="shared" si="8"/>
        <v>437090.22</v>
      </c>
      <c r="J87" s="90">
        <f t="shared" si="6"/>
        <v>1019877.1799999999</v>
      </c>
      <c r="L87" s="152">
        <f t="shared" si="9"/>
        <v>-20813.820000000065</v>
      </c>
      <c r="M87" s="23"/>
    </row>
    <row r="88" spans="2:13" ht="16.5" customHeight="1" x14ac:dyDescent="0.2">
      <c r="B88" s="131" t="s">
        <v>153</v>
      </c>
      <c r="C88" s="108">
        <v>20068</v>
      </c>
      <c r="D88" s="108">
        <v>1</v>
      </c>
      <c r="E88" s="143">
        <v>728432.1176470588</v>
      </c>
      <c r="F88" s="90">
        <f t="shared" si="5"/>
        <v>728432.1176470588</v>
      </c>
      <c r="H88" s="148">
        <f t="shared" si="7"/>
        <v>1019804.9647058824</v>
      </c>
      <c r="I88" s="143">
        <f t="shared" si="8"/>
        <v>305941.48941176472</v>
      </c>
      <c r="J88" s="90">
        <f t="shared" si="6"/>
        <v>713863.47529411758</v>
      </c>
      <c r="L88" s="152">
        <f t="shared" si="9"/>
        <v>-14568.642352941213</v>
      </c>
      <c r="M88" s="23"/>
    </row>
    <row r="89" spans="2:13" ht="16.5" customHeight="1" x14ac:dyDescent="0.2">
      <c r="B89" s="131" t="s">
        <v>154</v>
      </c>
      <c r="C89" s="108">
        <v>20069</v>
      </c>
      <c r="D89" s="108">
        <v>6</v>
      </c>
      <c r="E89" s="143">
        <v>382021.37345652189</v>
      </c>
      <c r="F89" s="90">
        <f t="shared" si="5"/>
        <v>2292128.2407391313</v>
      </c>
      <c r="H89" s="148">
        <f t="shared" si="7"/>
        <v>534829.92283913062</v>
      </c>
      <c r="I89" s="143">
        <f t="shared" si="8"/>
        <v>160448.97685173919</v>
      </c>
      <c r="J89" s="90">
        <f t="shared" si="6"/>
        <v>374380.9459873914</v>
      </c>
      <c r="L89" s="152">
        <f t="shared" si="9"/>
        <v>-45842.564814782934</v>
      </c>
      <c r="M89" s="23"/>
    </row>
    <row r="90" spans="2:13" ht="16.5" customHeight="1" x14ac:dyDescent="0.2">
      <c r="B90" s="131" t="s">
        <v>155</v>
      </c>
      <c r="C90" s="108">
        <v>20070</v>
      </c>
      <c r="D90" s="108">
        <v>2</v>
      </c>
      <c r="E90" s="143">
        <v>11572310</v>
      </c>
      <c r="F90" s="90">
        <f t="shared" si="5"/>
        <v>23144620</v>
      </c>
      <c r="H90" s="148">
        <f t="shared" si="7"/>
        <v>16201234</v>
      </c>
      <c r="I90" s="143">
        <f t="shared" si="8"/>
        <v>4860370.2</v>
      </c>
      <c r="J90" s="90">
        <f t="shared" si="6"/>
        <v>11340863.800000001</v>
      </c>
      <c r="L90" s="152">
        <f t="shared" si="9"/>
        <v>-462892.39999999851</v>
      </c>
      <c r="M90" s="23"/>
    </row>
    <row r="91" spans="2:13" ht="16.5" customHeight="1" x14ac:dyDescent="0.2">
      <c r="B91" s="131" t="s">
        <v>156</v>
      </c>
      <c r="C91" s="108">
        <v>20071</v>
      </c>
      <c r="D91" s="108">
        <v>1</v>
      </c>
      <c r="E91" s="143">
        <v>1255837.5</v>
      </c>
      <c r="F91" s="90">
        <f t="shared" si="5"/>
        <v>1255837.5</v>
      </c>
      <c r="H91" s="148">
        <f t="shared" si="7"/>
        <v>1758172.5</v>
      </c>
      <c r="I91" s="143">
        <f t="shared" si="8"/>
        <v>527451.75</v>
      </c>
      <c r="J91" s="90">
        <f t="shared" si="6"/>
        <v>1230720.75</v>
      </c>
      <c r="L91" s="152">
        <f t="shared" si="9"/>
        <v>-25116.75</v>
      </c>
      <c r="M91" s="23"/>
    </row>
    <row r="92" spans="2:13" ht="16.5" customHeight="1" x14ac:dyDescent="0.2">
      <c r="B92" s="131" t="s">
        <v>157</v>
      </c>
      <c r="C92" s="108">
        <v>20072</v>
      </c>
      <c r="D92" s="108">
        <v>1</v>
      </c>
      <c r="E92" s="143">
        <v>5154107.812446286</v>
      </c>
      <c r="F92" s="90">
        <f t="shared" si="5"/>
        <v>5154107.812446286</v>
      </c>
      <c r="H92" s="148">
        <f t="shared" si="7"/>
        <v>7215750.9374248004</v>
      </c>
      <c r="I92" s="143">
        <f t="shared" si="8"/>
        <v>2164725.2812274401</v>
      </c>
      <c r="J92" s="90">
        <f t="shared" si="6"/>
        <v>5051025.6561973598</v>
      </c>
      <c r="L92" s="152">
        <f t="shared" si="9"/>
        <v>-103082.15624892619</v>
      </c>
      <c r="M92" s="23"/>
    </row>
    <row r="93" spans="2:13" ht="16.5" customHeight="1" x14ac:dyDescent="0.2">
      <c r="B93" s="131" t="s">
        <v>158</v>
      </c>
      <c r="C93" s="108">
        <v>20073</v>
      </c>
      <c r="D93" s="108">
        <v>1</v>
      </c>
      <c r="E93" s="143">
        <v>1255837.5</v>
      </c>
      <c r="F93" s="90">
        <f t="shared" si="5"/>
        <v>1255837.5</v>
      </c>
      <c r="H93" s="148">
        <f t="shared" si="7"/>
        <v>1758172.5</v>
      </c>
      <c r="I93" s="143">
        <f t="shared" si="8"/>
        <v>527451.75</v>
      </c>
      <c r="J93" s="90">
        <f t="shared" si="6"/>
        <v>1230720.75</v>
      </c>
      <c r="L93" s="152">
        <f t="shared" si="9"/>
        <v>-25116.75</v>
      </c>
      <c r="M93" s="23"/>
    </row>
    <row r="94" spans="2:13" ht="16.5" customHeight="1" x14ac:dyDescent="0.2">
      <c r="B94" s="131" t="s">
        <v>159</v>
      </c>
      <c r="C94" s="108">
        <v>20074</v>
      </c>
      <c r="D94" s="108">
        <v>25</v>
      </c>
      <c r="E94" s="143">
        <v>535.53169109518774</v>
      </c>
      <c r="F94" s="90">
        <f t="shared" si="5"/>
        <v>13388.292277379693</v>
      </c>
      <c r="H94" s="148">
        <f t="shared" si="7"/>
        <v>749.7443675332629</v>
      </c>
      <c r="I94" s="143">
        <f t="shared" si="8"/>
        <v>224.92331025997888</v>
      </c>
      <c r="J94" s="90">
        <f t="shared" si="6"/>
        <v>524.82105727328405</v>
      </c>
      <c r="L94" s="152">
        <f t="shared" si="9"/>
        <v>-267.76584554759211</v>
      </c>
      <c r="M94" s="23"/>
    </row>
    <row r="95" spans="2:13" ht="16.5" customHeight="1" x14ac:dyDescent="0.2">
      <c r="B95" s="131" t="s">
        <v>160</v>
      </c>
      <c r="C95" s="108">
        <v>20075</v>
      </c>
      <c r="D95" s="108">
        <v>50</v>
      </c>
      <c r="E95" s="143">
        <v>453.32506002229138</v>
      </c>
      <c r="F95" s="90">
        <f t="shared" si="5"/>
        <v>22666.253001114568</v>
      </c>
      <c r="H95" s="148">
        <f t="shared" si="7"/>
        <v>634.65508403120793</v>
      </c>
      <c r="I95" s="143">
        <f t="shared" si="8"/>
        <v>190.39652520936238</v>
      </c>
      <c r="J95" s="90">
        <f t="shared" si="6"/>
        <v>444.25855882184555</v>
      </c>
      <c r="L95" s="152">
        <f t="shared" si="9"/>
        <v>-453.32506002229138</v>
      </c>
      <c r="M95" s="23"/>
    </row>
    <row r="96" spans="2:13" ht="16.5" customHeight="1" x14ac:dyDescent="0.2">
      <c r="B96" s="131" t="s">
        <v>161</v>
      </c>
      <c r="C96" s="108">
        <v>20076</v>
      </c>
      <c r="D96" s="108">
        <v>75</v>
      </c>
      <c r="E96" s="143">
        <v>2789.6926770602549</v>
      </c>
      <c r="F96" s="90">
        <f t="shared" si="5"/>
        <v>209226.95077951913</v>
      </c>
      <c r="H96" s="148">
        <f t="shared" si="7"/>
        <v>3905.5697478843567</v>
      </c>
      <c r="I96" s="143">
        <f t="shared" si="8"/>
        <v>1171.670924365307</v>
      </c>
      <c r="J96" s="90">
        <f t="shared" si="6"/>
        <v>2733.89882351905</v>
      </c>
      <c r="L96" s="152">
        <f t="shared" si="9"/>
        <v>-4184.5390155903715</v>
      </c>
      <c r="M96" s="23"/>
    </row>
    <row r="97" spans="2:13" ht="16.5" customHeight="1" x14ac:dyDescent="0.2">
      <c r="B97" s="131" t="s">
        <v>162</v>
      </c>
      <c r="C97" s="108">
        <v>20077</v>
      </c>
      <c r="D97" s="108">
        <v>10</v>
      </c>
      <c r="E97" s="143">
        <v>26439.077318728421</v>
      </c>
      <c r="F97" s="90">
        <f t="shared" si="5"/>
        <v>264390.77318728424</v>
      </c>
      <c r="H97" s="148">
        <f t="shared" si="7"/>
        <v>37014.708246219787</v>
      </c>
      <c r="I97" s="143">
        <f t="shared" si="8"/>
        <v>11104.412473865936</v>
      </c>
      <c r="J97" s="90">
        <f t="shared" si="6"/>
        <v>25910.295772353849</v>
      </c>
      <c r="L97" s="152">
        <f t="shared" si="9"/>
        <v>-5287.8154637457192</v>
      </c>
      <c r="M97" s="23"/>
    </row>
    <row r="98" spans="2:13" ht="16.5" customHeight="1" x14ac:dyDescent="0.2">
      <c r="B98" s="131" t="s">
        <v>163</v>
      </c>
      <c r="C98" s="108">
        <v>20078</v>
      </c>
      <c r="D98" s="108">
        <v>10</v>
      </c>
      <c r="E98" s="143">
        <v>27969.586910872611</v>
      </c>
      <c r="F98" s="90">
        <f t="shared" si="5"/>
        <v>279695.8691087261</v>
      </c>
      <c r="H98" s="148">
        <f t="shared" si="7"/>
        <v>39157.42167522166</v>
      </c>
      <c r="I98" s="143">
        <f t="shared" si="8"/>
        <v>11747.226502566498</v>
      </c>
      <c r="J98" s="90">
        <f t="shared" si="6"/>
        <v>27410.195172655163</v>
      </c>
      <c r="L98" s="152">
        <f t="shared" si="9"/>
        <v>-5593.9173821744771</v>
      </c>
      <c r="M98" s="23"/>
    </row>
    <row r="99" spans="2:13" ht="16.5" customHeight="1" x14ac:dyDescent="0.2">
      <c r="B99" s="131" t="s">
        <v>164</v>
      </c>
      <c r="C99" s="108">
        <v>20079</v>
      </c>
      <c r="D99" s="108">
        <v>1</v>
      </c>
      <c r="E99" s="143">
        <v>102306.24183687897</v>
      </c>
      <c r="F99" s="90">
        <f t="shared" si="5"/>
        <v>102306.24183687897</v>
      </c>
      <c r="H99" s="148">
        <f t="shared" si="7"/>
        <v>143228.73857163056</v>
      </c>
      <c r="I99" s="143">
        <f t="shared" si="8"/>
        <v>42968.621571489166</v>
      </c>
      <c r="J99" s="90">
        <f t="shared" si="6"/>
        <v>100260.11700014138</v>
      </c>
      <c r="L99" s="152">
        <f t="shared" si="9"/>
        <v>-2046.1248367375811</v>
      </c>
      <c r="M99" s="23"/>
    </row>
    <row r="100" spans="2:13" ht="16.5" customHeight="1" x14ac:dyDescent="0.2">
      <c r="B100" s="131" t="s">
        <v>165</v>
      </c>
      <c r="C100" s="108">
        <v>20080</v>
      </c>
      <c r="D100" s="108">
        <v>9</v>
      </c>
      <c r="E100" s="143">
        <v>26439.077318728421</v>
      </c>
      <c r="F100" s="90">
        <f t="shared" si="5"/>
        <v>237951.69586855581</v>
      </c>
      <c r="H100" s="148">
        <f t="shared" si="7"/>
        <v>37014.708246219787</v>
      </c>
      <c r="I100" s="143">
        <f t="shared" si="8"/>
        <v>11104.412473865936</v>
      </c>
      <c r="J100" s="90">
        <f t="shared" si="6"/>
        <v>25910.295772353849</v>
      </c>
      <c r="L100" s="152">
        <f t="shared" si="9"/>
        <v>-4759.0339173711473</v>
      </c>
      <c r="M100" s="23"/>
    </row>
    <row r="101" spans="2:13" ht="16.5" customHeight="1" x14ac:dyDescent="0.2">
      <c r="B101" s="131" t="s">
        <v>477</v>
      </c>
      <c r="C101" s="108">
        <v>20081</v>
      </c>
      <c r="D101" s="108">
        <v>30</v>
      </c>
      <c r="E101" s="143">
        <v>26439.077318728421</v>
      </c>
      <c r="F101" s="90">
        <f t="shared" si="5"/>
        <v>793172.31956185261</v>
      </c>
      <c r="H101" s="148">
        <f t="shared" si="7"/>
        <v>37014.708246219787</v>
      </c>
      <c r="I101" s="143">
        <f t="shared" si="8"/>
        <v>11104.412473865936</v>
      </c>
      <c r="J101" s="90">
        <f t="shared" si="6"/>
        <v>25910.295772353849</v>
      </c>
      <c r="L101" s="152">
        <f t="shared" si="9"/>
        <v>-15863.446391237158</v>
      </c>
      <c r="M101" s="23"/>
    </row>
    <row r="102" spans="2:13" ht="16.5" customHeight="1" x14ac:dyDescent="0.2">
      <c r="B102" s="131" t="s">
        <v>478</v>
      </c>
      <c r="C102" s="108">
        <v>20082</v>
      </c>
      <c r="D102" s="108">
        <v>11</v>
      </c>
      <c r="E102" s="143">
        <v>27969.586910872611</v>
      </c>
      <c r="F102" s="90">
        <f t="shared" si="5"/>
        <v>307665.4560195987</v>
      </c>
      <c r="H102" s="148">
        <f t="shared" si="7"/>
        <v>39157.42167522166</v>
      </c>
      <c r="I102" s="143">
        <f t="shared" si="8"/>
        <v>11747.226502566498</v>
      </c>
      <c r="J102" s="90">
        <f t="shared" si="6"/>
        <v>27410.195172655163</v>
      </c>
      <c r="L102" s="152">
        <f t="shared" si="9"/>
        <v>-6153.3091203919248</v>
      </c>
      <c r="M102" s="23"/>
    </row>
    <row r="103" spans="2:13" ht="16.5" customHeight="1" x14ac:dyDescent="0.2">
      <c r="B103" s="131" t="s">
        <v>479</v>
      </c>
      <c r="C103" s="108">
        <v>20083</v>
      </c>
      <c r="D103" s="108">
        <v>5</v>
      </c>
      <c r="E103" s="143">
        <v>13948.463385301271</v>
      </c>
      <c r="F103" s="90">
        <f t="shared" si="5"/>
        <v>69742.316926506348</v>
      </c>
      <c r="H103" s="148">
        <f t="shared" si="7"/>
        <v>19527.848739421781</v>
      </c>
      <c r="I103" s="143">
        <f t="shared" si="8"/>
        <v>5858.3546218265337</v>
      </c>
      <c r="J103" s="90">
        <f t="shared" si="6"/>
        <v>13669.494117595248</v>
      </c>
      <c r="L103" s="152">
        <f t="shared" si="9"/>
        <v>-1394.8463385301147</v>
      </c>
      <c r="M103" s="23"/>
    </row>
    <row r="104" spans="2:13" ht="16.5" customHeight="1" x14ac:dyDescent="0.2">
      <c r="B104" s="131" t="s">
        <v>480</v>
      </c>
      <c r="C104" s="108">
        <v>20084</v>
      </c>
      <c r="D104" s="108">
        <v>5</v>
      </c>
      <c r="E104" s="143">
        <v>16477.898187544237</v>
      </c>
      <c r="F104" s="90">
        <f t="shared" si="5"/>
        <v>82389.490937721188</v>
      </c>
      <c r="H104" s="148">
        <f t="shared" si="7"/>
        <v>23069.057462561934</v>
      </c>
      <c r="I104" s="143">
        <f t="shared" si="8"/>
        <v>6920.7172387685796</v>
      </c>
      <c r="J104" s="90">
        <f t="shared" si="6"/>
        <v>16148.340223793355</v>
      </c>
      <c r="L104" s="152">
        <f t="shared" si="9"/>
        <v>-1647.7898187544088</v>
      </c>
      <c r="M104" s="23"/>
    </row>
    <row r="105" spans="2:13" ht="16.5" customHeight="1" x14ac:dyDescent="0.2">
      <c r="B105" s="131" t="s">
        <v>481</v>
      </c>
      <c r="C105" s="108">
        <v>20085</v>
      </c>
      <c r="D105" s="108">
        <v>15</v>
      </c>
      <c r="E105" s="143">
        <v>17714.071710219319</v>
      </c>
      <c r="F105" s="90">
        <f t="shared" si="5"/>
        <v>265711.07565328979</v>
      </c>
      <c r="H105" s="148">
        <f t="shared" si="7"/>
        <v>24799.700394307049</v>
      </c>
      <c r="I105" s="143">
        <f t="shared" si="8"/>
        <v>7439.910118292114</v>
      </c>
      <c r="J105" s="90">
        <f t="shared" si="6"/>
        <v>17359.790276014934</v>
      </c>
      <c r="L105" s="152">
        <f t="shared" si="9"/>
        <v>-5314.221513065786</v>
      </c>
      <c r="M105" s="23"/>
    </row>
    <row r="106" spans="2:13" ht="16.5" customHeight="1" x14ac:dyDescent="0.2">
      <c r="B106" s="131" t="s">
        <v>482</v>
      </c>
      <c r="C106" s="108">
        <v>20086</v>
      </c>
      <c r="D106" s="108">
        <v>1</v>
      </c>
      <c r="E106" s="143">
        <v>4550</v>
      </c>
      <c r="F106" s="90">
        <f t="shared" si="5"/>
        <v>4550</v>
      </c>
      <c r="H106" s="148">
        <f t="shared" si="7"/>
        <v>6370</v>
      </c>
      <c r="I106" s="143">
        <f t="shared" si="8"/>
        <v>1911</v>
      </c>
      <c r="J106" s="90">
        <f t="shared" si="6"/>
        <v>4459</v>
      </c>
      <c r="L106" s="152">
        <f t="shared" si="9"/>
        <v>-91</v>
      </c>
      <c r="M106" s="23"/>
    </row>
    <row r="107" spans="2:13" ht="16.5" customHeight="1" x14ac:dyDescent="0.2">
      <c r="B107" s="131" t="s">
        <v>483</v>
      </c>
      <c r="C107" s="108">
        <v>20087</v>
      </c>
      <c r="D107" s="108">
        <v>10</v>
      </c>
      <c r="E107" s="143">
        <v>4550</v>
      </c>
      <c r="F107" s="90">
        <f t="shared" si="5"/>
        <v>45500</v>
      </c>
      <c r="H107" s="148">
        <f t="shared" si="7"/>
        <v>6370</v>
      </c>
      <c r="I107" s="143">
        <f t="shared" si="8"/>
        <v>1911</v>
      </c>
      <c r="J107" s="90">
        <f t="shared" si="6"/>
        <v>4459</v>
      </c>
      <c r="L107" s="152">
        <f t="shared" si="9"/>
        <v>-910</v>
      </c>
      <c r="M107" s="23"/>
    </row>
    <row r="108" spans="2:13" ht="16.5" customHeight="1" x14ac:dyDescent="0.2">
      <c r="B108" s="131" t="s">
        <v>484</v>
      </c>
      <c r="C108" s="108">
        <v>20088</v>
      </c>
      <c r="D108" s="108">
        <v>6</v>
      </c>
      <c r="E108" s="143">
        <v>4550</v>
      </c>
      <c r="F108" s="90">
        <f t="shared" si="5"/>
        <v>27300</v>
      </c>
      <c r="H108" s="148">
        <f t="shared" si="7"/>
        <v>6370</v>
      </c>
      <c r="I108" s="143">
        <f t="shared" si="8"/>
        <v>1911</v>
      </c>
      <c r="J108" s="90">
        <f t="shared" si="6"/>
        <v>4459</v>
      </c>
      <c r="L108" s="152">
        <f t="shared" si="9"/>
        <v>-546</v>
      </c>
      <c r="M108" s="23"/>
    </row>
    <row r="109" spans="2:13" ht="16.5" customHeight="1" x14ac:dyDescent="0.2">
      <c r="B109" s="131" t="s">
        <v>485</v>
      </c>
      <c r="C109" s="108">
        <v>20089</v>
      </c>
      <c r="D109" s="108">
        <v>4</v>
      </c>
      <c r="E109" s="143">
        <v>3777.3285841495995</v>
      </c>
      <c r="F109" s="90">
        <f t="shared" si="5"/>
        <v>15109.314336598398</v>
      </c>
      <c r="H109" s="148">
        <f t="shared" si="7"/>
        <v>5288.2600178094399</v>
      </c>
      <c r="I109" s="143">
        <f t="shared" si="8"/>
        <v>1586.4780053428319</v>
      </c>
      <c r="J109" s="90">
        <f t="shared" si="6"/>
        <v>3701.7820124666077</v>
      </c>
      <c r="L109" s="152">
        <f t="shared" si="9"/>
        <v>-302.1862867319669</v>
      </c>
      <c r="M109" s="23"/>
    </row>
    <row r="110" spans="2:13" ht="16.5" customHeight="1" x14ac:dyDescent="0.2">
      <c r="B110" s="131" t="s">
        <v>486</v>
      </c>
      <c r="C110" s="108">
        <v>20090</v>
      </c>
      <c r="D110" s="108">
        <v>20</v>
      </c>
      <c r="E110" s="143">
        <v>17714.071710219319</v>
      </c>
      <c r="F110" s="90">
        <f t="shared" si="5"/>
        <v>354281.43420438637</v>
      </c>
      <c r="H110" s="148">
        <f t="shared" si="7"/>
        <v>24799.700394307049</v>
      </c>
      <c r="I110" s="143">
        <f t="shared" si="8"/>
        <v>7439.910118292114</v>
      </c>
      <c r="J110" s="90">
        <f t="shared" si="6"/>
        <v>17359.790276014934</v>
      </c>
      <c r="L110" s="152">
        <f t="shared" si="9"/>
        <v>-7085.6286840877146</v>
      </c>
      <c r="M110" s="23"/>
    </row>
    <row r="111" spans="2:13" ht="16.5" customHeight="1" x14ac:dyDescent="0.2">
      <c r="B111" s="131" t="s">
        <v>176</v>
      </c>
      <c r="C111" s="108">
        <v>20091</v>
      </c>
      <c r="D111" s="108">
        <v>12</v>
      </c>
      <c r="E111" s="143">
        <v>4550</v>
      </c>
      <c r="F111" s="90">
        <f t="shared" si="5"/>
        <v>54600</v>
      </c>
      <c r="H111" s="148">
        <f t="shared" si="7"/>
        <v>6370</v>
      </c>
      <c r="I111" s="143">
        <f t="shared" si="8"/>
        <v>1911</v>
      </c>
      <c r="J111" s="90">
        <f t="shared" si="6"/>
        <v>4459</v>
      </c>
      <c r="L111" s="152">
        <f t="shared" si="9"/>
        <v>-1092</v>
      </c>
      <c r="M111" s="23"/>
    </row>
    <row r="112" spans="2:13" ht="16.5" customHeight="1" x14ac:dyDescent="0.2">
      <c r="B112" s="131" t="s">
        <v>177</v>
      </c>
      <c r="C112" s="108">
        <v>20092</v>
      </c>
      <c r="D112" s="108">
        <v>6</v>
      </c>
      <c r="E112" s="143">
        <v>4550</v>
      </c>
      <c r="F112" s="90">
        <f t="shared" si="5"/>
        <v>27300</v>
      </c>
      <c r="H112" s="148">
        <f t="shared" si="7"/>
        <v>6370</v>
      </c>
      <c r="I112" s="143">
        <f t="shared" si="8"/>
        <v>1911</v>
      </c>
      <c r="J112" s="90">
        <f t="shared" si="6"/>
        <v>4459</v>
      </c>
      <c r="L112" s="152">
        <f t="shared" si="9"/>
        <v>-546</v>
      </c>
      <c r="M112" s="23"/>
    </row>
    <row r="113" spans="2:13" ht="16.5" customHeight="1" x14ac:dyDescent="0.2">
      <c r="B113" s="131" t="s">
        <v>178</v>
      </c>
      <c r="C113" s="108">
        <v>20093</v>
      </c>
      <c r="D113" s="108">
        <v>16</v>
      </c>
      <c r="E113" s="143">
        <v>17714.071710219319</v>
      </c>
      <c r="F113" s="90">
        <f t="shared" si="5"/>
        <v>283425.14736350911</v>
      </c>
      <c r="H113" s="148">
        <f t="shared" si="7"/>
        <v>24799.700394307049</v>
      </c>
      <c r="I113" s="143">
        <f t="shared" si="8"/>
        <v>7439.910118292114</v>
      </c>
      <c r="J113" s="90">
        <f t="shared" si="6"/>
        <v>17359.790276014934</v>
      </c>
      <c r="L113" s="152">
        <f t="shared" si="9"/>
        <v>-5668.5029472701717</v>
      </c>
      <c r="M113" s="23"/>
    </row>
    <row r="114" spans="2:13" ht="16.5" customHeight="1" x14ac:dyDescent="0.2">
      <c r="B114" s="131" t="s">
        <v>179</v>
      </c>
      <c r="C114" s="108">
        <v>20094</v>
      </c>
      <c r="D114" s="108">
        <v>2</v>
      </c>
      <c r="E114" s="143">
        <v>62425.599224775433</v>
      </c>
      <c r="F114" s="90">
        <f t="shared" si="5"/>
        <v>124851.19844955087</v>
      </c>
      <c r="H114" s="148">
        <f t="shared" si="7"/>
        <v>87395.838914685606</v>
      </c>
      <c r="I114" s="143">
        <f t="shared" si="8"/>
        <v>26218.751674405681</v>
      </c>
      <c r="J114" s="90">
        <f t="shared" si="6"/>
        <v>61177.087240279929</v>
      </c>
      <c r="L114" s="152">
        <f t="shared" si="9"/>
        <v>-2497.0239689910086</v>
      </c>
      <c r="M114" s="23"/>
    </row>
    <row r="115" spans="2:13" ht="16.5" customHeight="1" x14ac:dyDescent="0.2">
      <c r="B115" s="131" t="s">
        <v>180</v>
      </c>
      <c r="C115" s="108">
        <v>20095</v>
      </c>
      <c r="D115" s="108">
        <v>1</v>
      </c>
      <c r="E115" s="143">
        <v>62425.599224775433</v>
      </c>
      <c r="F115" s="90">
        <f t="shared" si="5"/>
        <v>62425.599224775433</v>
      </c>
      <c r="H115" s="148">
        <f t="shared" si="7"/>
        <v>87395.838914685606</v>
      </c>
      <c r="I115" s="143">
        <f t="shared" si="8"/>
        <v>26218.751674405681</v>
      </c>
      <c r="J115" s="90">
        <f t="shared" si="6"/>
        <v>61177.087240279929</v>
      </c>
      <c r="L115" s="152">
        <f t="shared" si="9"/>
        <v>-1248.5119844955043</v>
      </c>
      <c r="M115" s="23"/>
    </row>
    <row r="116" spans="2:13" ht="16.5" customHeight="1" x14ac:dyDescent="0.2">
      <c r="B116" s="131" t="s">
        <v>181</v>
      </c>
      <c r="C116" s="108">
        <v>20096</v>
      </c>
      <c r="D116" s="108">
        <v>2</v>
      </c>
      <c r="E116" s="143">
        <v>62425.599224775433</v>
      </c>
      <c r="F116" s="90">
        <f t="shared" si="5"/>
        <v>124851.19844955087</v>
      </c>
      <c r="H116" s="148">
        <f t="shared" si="7"/>
        <v>87395.838914685606</v>
      </c>
      <c r="I116" s="143">
        <f t="shared" si="8"/>
        <v>26218.751674405681</v>
      </c>
      <c r="J116" s="90">
        <f t="shared" si="6"/>
        <v>61177.087240279929</v>
      </c>
      <c r="L116" s="152">
        <f t="shared" si="9"/>
        <v>-2497.0239689910086</v>
      </c>
      <c r="M116" s="23"/>
    </row>
    <row r="117" spans="2:13" ht="16.5" customHeight="1" x14ac:dyDescent="0.2">
      <c r="B117" s="131" t="s">
        <v>182</v>
      </c>
      <c r="C117" s="108">
        <v>20097</v>
      </c>
      <c r="D117" s="108">
        <v>2</v>
      </c>
      <c r="E117" s="143">
        <v>62425.599224775433</v>
      </c>
      <c r="F117" s="90">
        <f t="shared" si="5"/>
        <v>124851.19844955087</v>
      </c>
      <c r="H117" s="148">
        <f t="shared" si="7"/>
        <v>87395.838914685606</v>
      </c>
      <c r="I117" s="143">
        <f t="shared" si="8"/>
        <v>26218.751674405681</v>
      </c>
      <c r="J117" s="90">
        <f t="shared" si="6"/>
        <v>61177.087240279929</v>
      </c>
      <c r="L117" s="152">
        <f t="shared" si="9"/>
        <v>-2497.0239689910086</v>
      </c>
      <c r="M117" s="23"/>
    </row>
    <row r="118" spans="2:13" ht="16.5" customHeight="1" x14ac:dyDescent="0.2">
      <c r="B118" s="131" t="s">
        <v>183</v>
      </c>
      <c r="C118" s="108">
        <v>20098</v>
      </c>
      <c r="D118" s="108">
        <v>1</v>
      </c>
      <c r="E118" s="143">
        <v>350234.73861007299</v>
      </c>
      <c r="F118" s="90">
        <f t="shared" si="5"/>
        <v>350234.73861007299</v>
      </c>
      <c r="H118" s="148">
        <f t="shared" si="7"/>
        <v>490328.63405410224</v>
      </c>
      <c r="I118" s="143">
        <f t="shared" si="8"/>
        <v>147098.59021623066</v>
      </c>
      <c r="J118" s="90">
        <f t="shared" si="6"/>
        <v>343230.04383787158</v>
      </c>
      <c r="L118" s="152">
        <f t="shared" si="9"/>
        <v>-7004.6947722014156</v>
      </c>
      <c r="M118" s="23"/>
    </row>
    <row r="119" spans="2:13" ht="16.5" customHeight="1" x14ac:dyDescent="0.2">
      <c r="B119" s="131" t="s">
        <v>184</v>
      </c>
      <c r="C119" s="108">
        <v>20099</v>
      </c>
      <c r="D119" s="108">
        <v>1</v>
      </c>
      <c r="E119" s="143">
        <v>72275.440469834488</v>
      </c>
      <c r="F119" s="90">
        <f t="shared" si="5"/>
        <v>72275.440469834488</v>
      </c>
      <c r="H119" s="148">
        <f t="shared" si="7"/>
        <v>101185.61665776829</v>
      </c>
      <c r="I119" s="143">
        <f t="shared" si="8"/>
        <v>30355.684997330485</v>
      </c>
      <c r="J119" s="90">
        <f t="shared" si="6"/>
        <v>70829.931660437811</v>
      </c>
      <c r="L119" s="152">
        <f t="shared" si="9"/>
        <v>-1445.508809396677</v>
      </c>
      <c r="M119" s="23"/>
    </row>
    <row r="120" spans="2:13" ht="16.5" customHeight="1" x14ac:dyDescent="0.2">
      <c r="B120" s="131" t="s">
        <v>185</v>
      </c>
      <c r="C120" s="108">
        <v>20100</v>
      </c>
      <c r="D120" s="108">
        <v>1</v>
      </c>
      <c r="E120" s="143">
        <v>58140.625</v>
      </c>
      <c r="F120" s="90">
        <f t="shared" si="5"/>
        <v>58140.625</v>
      </c>
      <c r="H120" s="148">
        <f t="shared" si="7"/>
        <v>81396.875</v>
      </c>
      <c r="I120" s="143">
        <f t="shared" si="8"/>
        <v>24419.0625</v>
      </c>
      <c r="J120" s="90">
        <f t="shared" si="6"/>
        <v>56977.8125</v>
      </c>
      <c r="L120" s="152">
        <f t="shared" si="9"/>
        <v>-1162.8125</v>
      </c>
      <c r="M120" s="23"/>
    </row>
    <row r="121" spans="2:13" ht="16.5" customHeight="1" x14ac:dyDescent="0.2">
      <c r="B121" s="131" t="s">
        <v>186</v>
      </c>
      <c r="C121" s="108">
        <v>20101</v>
      </c>
      <c r="D121" s="108">
        <v>1</v>
      </c>
      <c r="E121" s="143">
        <v>54084.302325581397</v>
      </c>
      <c r="F121" s="90">
        <f t="shared" si="5"/>
        <v>54084.302325581397</v>
      </c>
      <c r="H121" s="148">
        <f t="shared" si="7"/>
        <v>75718.023255813954</v>
      </c>
      <c r="I121" s="143">
        <f t="shared" si="8"/>
        <v>22715.406976744187</v>
      </c>
      <c r="J121" s="90">
        <f t="shared" si="6"/>
        <v>53002.616279069771</v>
      </c>
      <c r="L121" s="152">
        <f t="shared" si="9"/>
        <v>-1081.686046511626</v>
      </c>
      <c r="M121" s="23"/>
    </row>
    <row r="122" spans="2:13" ht="16.5" customHeight="1" x14ac:dyDescent="0.2">
      <c r="B122" s="131" t="s">
        <v>187</v>
      </c>
      <c r="C122" s="108">
        <v>20102</v>
      </c>
      <c r="D122" s="108">
        <v>2</v>
      </c>
      <c r="E122" s="143">
        <v>72854.69913072692</v>
      </c>
      <c r="F122" s="90">
        <f t="shared" si="5"/>
        <v>145709.39826145384</v>
      </c>
      <c r="H122" s="148">
        <f t="shared" si="7"/>
        <v>101996.57878301769</v>
      </c>
      <c r="I122" s="143">
        <f t="shared" si="8"/>
        <v>30598.973634905306</v>
      </c>
      <c r="J122" s="90">
        <f t="shared" si="6"/>
        <v>71397.605148112372</v>
      </c>
      <c r="L122" s="152">
        <f t="shared" si="9"/>
        <v>-2914.1879652290954</v>
      </c>
      <c r="M122" s="23"/>
    </row>
    <row r="123" spans="2:13" ht="16.5" customHeight="1" x14ac:dyDescent="0.2">
      <c r="B123" s="131" t="s">
        <v>188</v>
      </c>
      <c r="C123" s="108">
        <v>20103</v>
      </c>
      <c r="D123" s="108">
        <v>3</v>
      </c>
      <c r="E123" s="143">
        <v>72854.69913072692</v>
      </c>
      <c r="F123" s="90">
        <f t="shared" si="5"/>
        <v>218564.09739218076</v>
      </c>
      <c r="H123" s="148">
        <f t="shared" si="7"/>
        <v>101996.57878301769</v>
      </c>
      <c r="I123" s="143">
        <f t="shared" si="8"/>
        <v>30598.973634905306</v>
      </c>
      <c r="J123" s="90">
        <f t="shared" si="6"/>
        <v>71397.605148112372</v>
      </c>
      <c r="L123" s="152">
        <f t="shared" si="9"/>
        <v>-4371.2819478436431</v>
      </c>
      <c r="M123" s="23"/>
    </row>
    <row r="124" spans="2:13" ht="16.5" customHeight="1" x14ac:dyDescent="0.2">
      <c r="B124" s="131" t="s">
        <v>189</v>
      </c>
      <c r="C124" s="108">
        <v>20104</v>
      </c>
      <c r="D124" s="108">
        <v>2</v>
      </c>
      <c r="E124" s="143">
        <v>72275.440469834488</v>
      </c>
      <c r="F124" s="90">
        <f t="shared" si="5"/>
        <v>144550.88093966898</v>
      </c>
      <c r="H124" s="148">
        <f t="shared" si="7"/>
        <v>101185.61665776829</v>
      </c>
      <c r="I124" s="143">
        <f t="shared" si="8"/>
        <v>30355.684997330485</v>
      </c>
      <c r="J124" s="90">
        <f t="shared" si="6"/>
        <v>70829.931660437811</v>
      </c>
      <c r="L124" s="152">
        <f t="shared" si="9"/>
        <v>-2891.0176187933539</v>
      </c>
      <c r="M124" s="23"/>
    </row>
    <row r="125" spans="2:13" ht="16.5" customHeight="1" x14ac:dyDescent="0.2">
      <c r="B125" s="131" t="s">
        <v>190</v>
      </c>
      <c r="C125" s="108">
        <v>20105</v>
      </c>
      <c r="D125" s="108">
        <v>2</v>
      </c>
      <c r="E125" s="143">
        <v>72275.440469834488</v>
      </c>
      <c r="F125" s="90">
        <f t="shared" si="5"/>
        <v>144550.88093966898</v>
      </c>
      <c r="H125" s="148">
        <f t="shared" si="7"/>
        <v>101185.61665776829</v>
      </c>
      <c r="I125" s="143">
        <f t="shared" si="8"/>
        <v>30355.684997330485</v>
      </c>
      <c r="J125" s="90">
        <f t="shared" si="6"/>
        <v>70829.931660437811</v>
      </c>
      <c r="L125" s="152">
        <f t="shared" si="9"/>
        <v>-2891.0176187933539</v>
      </c>
      <c r="M125" s="23"/>
    </row>
    <row r="126" spans="2:13" ht="16.5" customHeight="1" x14ac:dyDescent="0.2">
      <c r="B126" s="131" t="s">
        <v>191</v>
      </c>
      <c r="C126" s="108">
        <v>20106</v>
      </c>
      <c r="D126" s="108">
        <v>22</v>
      </c>
      <c r="E126" s="143">
        <v>27969.586910872611</v>
      </c>
      <c r="F126" s="90">
        <f t="shared" si="5"/>
        <v>615330.9120391974</v>
      </c>
      <c r="H126" s="148">
        <f t="shared" si="7"/>
        <v>39157.42167522166</v>
      </c>
      <c r="I126" s="143">
        <f t="shared" si="8"/>
        <v>11747.226502566498</v>
      </c>
      <c r="J126" s="90">
        <f t="shared" si="6"/>
        <v>27410.195172655163</v>
      </c>
      <c r="L126" s="152">
        <f t="shared" si="9"/>
        <v>-12306.61824078385</v>
      </c>
      <c r="M126" s="23"/>
    </row>
    <row r="127" spans="2:13" ht="16.5" customHeight="1" x14ac:dyDescent="0.2">
      <c r="B127" s="131" t="s">
        <v>192</v>
      </c>
      <c r="C127" s="108">
        <v>20107</v>
      </c>
      <c r="D127" s="108">
        <v>4</v>
      </c>
      <c r="E127" s="143">
        <v>26439.077318728425</v>
      </c>
      <c r="F127" s="90">
        <f t="shared" si="5"/>
        <v>105756.3092749137</v>
      </c>
      <c r="H127" s="148">
        <f t="shared" si="7"/>
        <v>37014.708246219794</v>
      </c>
      <c r="I127" s="143">
        <f t="shared" si="8"/>
        <v>11104.412473865937</v>
      </c>
      <c r="J127" s="90">
        <f t="shared" si="6"/>
        <v>25910.295772353857</v>
      </c>
      <c r="L127" s="152">
        <f t="shared" si="9"/>
        <v>-2115.1261854982731</v>
      </c>
      <c r="M127" s="23"/>
    </row>
    <row r="128" spans="2:13" ht="16.5" customHeight="1" x14ac:dyDescent="0.2">
      <c r="B128" s="131" t="s">
        <v>487</v>
      </c>
      <c r="C128" s="108">
        <v>20108</v>
      </c>
      <c r="D128" s="108">
        <v>4</v>
      </c>
      <c r="E128" s="143">
        <v>26439.077318728425</v>
      </c>
      <c r="F128" s="90">
        <f t="shared" si="5"/>
        <v>105756.3092749137</v>
      </c>
      <c r="H128" s="148">
        <f t="shared" si="7"/>
        <v>37014.708246219794</v>
      </c>
      <c r="I128" s="143">
        <f t="shared" si="8"/>
        <v>11104.412473865937</v>
      </c>
      <c r="J128" s="90">
        <f t="shared" si="6"/>
        <v>25910.295772353857</v>
      </c>
      <c r="L128" s="152">
        <f t="shared" si="9"/>
        <v>-2115.1261854982731</v>
      </c>
      <c r="M128" s="23"/>
    </row>
    <row r="129" spans="2:13" ht="16.5" customHeight="1" x14ac:dyDescent="0.2">
      <c r="B129" s="131" t="s">
        <v>488</v>
      </c>
      <c r="C129" s="108">
        <v>20109</v>
      </c>
      <c r="D129" s="108">
        <v>1</v>
      </c>
      <c r="E129" s="143">
        <v>69769.787368866659</v>
      </c>
      <c r="F129" s="90">
        <f t="shared" si="5"/>
        <v>69769.787368866659</v>
      </c>
      <c r="H129" s="148">
        <f t="shared" si="7"/>
        <v>97677.702316413328</v>
      </c>
      <c r="I129" s="143">
        <f t="shared" si="8"/>
        <v>29303.310694923999</v>
      </c>
      <c r="J129" s="90">
        <f t="shared" si="6"/>
        <v>68374.391621489325</v>
      </c>
      <c r="L129" s="152">
        <f t="shared" si="9"/>
        <v>-1395.3957473773335</v>
      </c>
      <c r="M129" s="23"/>
    </row>
    <row r="130" spans="2:13" ht="16.5" customHeight="1" x14ac:dyDescent="0.2">
      <c r="B130" s="131" t="s">
        <v>489</v>
      </c>
      <c r="C130" s="108">
        <v>20110</v>
      </c>
      <c r="D130" s="108">
        <v>1</v>
      </c>
      <c r="E130" s="143">
        <v>69769.787368866659</v>
      </c>
      <c r="F130" s="90">
        <f t="shared" si="5"/>
        <v>69769.787368866659</v>
      </c>
      <c r="H130" s="148">
        <f t="shared" si="7"/>
        <v>97677.702316413328</v>
      </c>
      <c r="I130" s="143">
        <f t="shared" si="8"/>
        <v>29303.310694923999</v>
      </c>
      <c r="J130" s="90">
        <f t="shared" si="6"/>
        <v>68374.391621489325</v>
      </c>
      <c r="L130" s="152">
        <f t="shared" si="9"/>
        <v>-1395.3957473773335</v>
      </c>
      <c r="M130" s="23"/>
    </row>
    <row r="131" spans="2:13" ht="16.5" customHeight="1" x14ac:dyDescent="0.2">
      <c r="B131" s="131" t="s">
        <v>490</v>
      </c>
      <c r="C131" s="108">
        <v>20111</v>
      </c>
      <c r="D131" s="108">
        <v>11</v>
      </c>
      <c r="E131" s="143">
        <v>69769.787368866659</v>
      </c>
      <c r="F131" s="90">
        <f t="shared" si="5"/>
        <v>767467.66105753323</v>
      </c>
      <c r="H131" s="148">
        <f t="shared" si="7"/>
        <v>97677.702316413328</v>
      </c>
      <c r="I131" s="143">
        <f t="shared" si="8"/>
        <v>29303.310694923999</v>
      </c>
      <c r="J131" s="90">
        <f t="shared" si="6"/>
        <v>68374.391621489325</v>
      </c>
      <c r="L131" s="152">
        <f t="shared" si="9"/>
        <v>-15349.353221150668</v>
      </c>
      <c r="M131" s="23"/>
    </row>
    <row r="132" spans="2:13" ht="16.5" customHeight="1" x14ac:dyDescent="0.2">
      <c r="B132" s="131" t="s">
        <v>491</v>
      </c>
      <c r="C132" s="108">
        <v>20112</v>
      </c>
      <c r="D132" s="108">
        <v>11</v>
      </c>
      <c r="E132" s="143">
        <v>69769.787368866659</v>
      </c>
      <c r="F132" s="90">
        <f t="shared" si="5"/>
        <v>767467.66105753323</v>
      </c>
      <c r="H132" s="148">
        <f t="shared" si="7"/>
        <v>97677.702316413328</v>
      </c>
      <c r="I132" s="143">
        <f t="shared" si="8"/>
        <v>29303.310694923999</v>
      </c>
      <c r="J132" s="90">
        <f t="shared" si="6"/>
        <v>68374.391621489325</v>
      </c>
      <c r="L132" s="152">
        <f t="shared" si="9"/>
        <v>-15349.353221150668</v>
      </c>
      <c r="M132" s="23"/>
    </row>
    <row r="133" spans="2:13" ht="16.5" customHeight="1" x14ac:dyDescent="0.2">
      <c r="B133" s="131" t="s">
        <v>492</v>
      </c>
      <c r="C133" s="108">
        <v>20113</v>
      </c>
      <c r="D133" s="108">
        <v>2</v>
      </c>
      <c r="E133" s="143">
        <v>69769.787368866659</v>
      </c>
      <c r="F133" s="90">
        <f t="shared" si="5"/>
        <v>139539.57473773332</v>
      </c>
      <c r="H133" s="148">
        <f t="shared" si="7"/>
        <v>97677.702316413328</v>
      </c>
      <c r="I133" s="143">
        <f t="shared" si="8"/>
        <v>29303.310694923999</v>
      </c>
      <c r="J133" s="90">
        <f t="shared" si="6"/>
        <v>68374.391621489325</v>
      </c>
      <c r="L133" s="152">
        <f t="shared" si="9"/>
        <v>-2790.7914947546669</v>
      </c>
      <c r="M133" s="23"/>
    </row>
    <row r="134" spans="2:13" ht="16.5" customHeight="1" x14ac:dyDescent="0.2">
      <c r="B134" s="131" t="s">
        <v>493</v>
      </c>
      <c r="C134" s="108">
        <v>20114</v>
      </c>
      <c r="D134" s="108">
        <v>15</v>
      </c>
      <c r="E134" s="143">
        <v>25540.742190693567</v>
      </c>
      <c r="F134" s="90">
        <f t="shared" si="5"/>
        <v>383111.13286040351</v>
      </c>
      <c r="H134" s="148">
        <f t="shared" si="7"/>
        <v>35757.039066970996</v>
      </c>
      <c r="I134" s="143">
        <f t="shared" si="8"/>
        <v>10727.111720091298</v>
      </c>
      <c r="J134" s="90">
        <f t="shared" si="6"/>
        <v>25029.927346879696</v>
      </c>
      <c r="L134" s="152">
        <f t="shared" si="9"/>
        <v>-7662.2226572080581</v>
      </c>
      <c r="M134" s="23"/>
    </row>
    <row r="135" spans="2:13" ht="16.5" customHeight="1" x14ac:dyDescent="0.2">
      <c r="B135" s="131" t="s">
        <v>494</v>
      </c>
      <c r="C135" s="108">
        <v>20115</v>
      </c>
      <c r="D135" s="108">
        <v>1</v>
      </c>
      <c r="E135" s="143">
        <v>34961.659784604279</v>
      </c>
      <c r="F135" s="90">
        <f t="shared" si="5"/>
        <v>34961.659784604279</v>
      </c>
      <c r="H135" s="148">
        <f t="shared" si="7"/>
        <v>48946.323698445995</v>
      </c>
      <c r="I135" s="143">
        <f t="shared" si="8"/>
        <v>14683.897109533798</v>
      </c>
      <c r="J135" s="90">
        <f t="shared" si="6"/>
        <v>34262.426588912196</v>
      </c>
      <c r="L135" s="152">
        <f t="shared" si="9"/>
        <v>-699.23319569208252</v>
      </c>
      <c r="M135" s="23"/>
    </row>
    <row r="136" spans="2:13" ht="16.5" customHeight="1" x14ac:dyDescent="0.2">
      <c r="B136" s="131" t="s">
        <v>495</v>
      </c>
      <c r="C136" s="108">
        <v>20116</v>
      </c>
      <c r="D136" s="108">
        <v>1</v>
      </c>
      <c r="E136" s="143">
        <v>106552.38541666667</v>
      </c>
      <c r="F136" s="90">
        <f t="shared" si="5"/>
        <v>106552.38541666667</v>
      </c>
      <c r="H136" s="148">
        <f t="shared" si="7"/>
        <v>149173.33958333335</v>
      </c>
      <c r="I136" s="143">
        <f t="shared" si="8"/>
        <v>44752.001875000002</v>
      </c>
      <c r="J136" s="90">
        <f t="shared" si="6"/>
        <v>104421.33770833335</v>
      </c>
      <c r="L136" s="152">
        <f t="shared" si="9"/>
        <v>-2131.0477083333244</v>
      </c>
      <c r="M136" s="23"/>
    </row>
    <row r="137" spans="2:13" ht="16.5" customHeight="1" x14ac:dyDescent="0.2">
      <c r="B137" s="131" t="s">
        <v>496</v>
      </c>
      <c r="C137" s="108">
        <v>20117</v>
      </c>
      <c r="D137" s="108">
        <v>1</v>
      </c>
      <c r="E137" s="143">
        <v>158599.77005511327</v>
      </c>
      <c r="F137" s="90">
        <f t="shared" si="5"/>
        <v>158599.77005511327</v>
      </c>
      <c r="H137" s="148">
        <f t="shared" si="7"/>
        <v>222039.67807715858</v>
      </c>
      <c r="I137" s="143">
        <f t="shared" si="8"/>
        <v>66611.903423147567</v>
      </c>
      <c r="J137" s="90">
        <f t="shared" si="6"/>
        <v>155427.77465401101</v>
      </c>
      <c r="L137" s="152">
        <f t="shared" si="9"/>
        <v>-3171.9954011022637</v>
      </c>
      <c r="M137" s="23"/>
    </row>
    <row r="138" spans="2:13" ht="16.5" customHeight="1" x14ac:dyDescent="0.2">
      <c r="B138" s="131" t="s">
        <v>497</v>
      </c>
      <c r="C138" s="108">
        <v>20118</v>
      </c>
      <c r="D138" s="108">
        <v>8</v>
      </c>
      <c r="E138" s="143">
        <v>6974.2316926506355</v>
      </c>
      <c r="F138" s="90">
        <f t="shared" si="5"/>
        <v>55793.853541205084</v>
      </c>
      <c r="H138" s="148">
        <f t="shared" si="7"/>
        <v>9763.9243697108905</v>
      </c>
      <c r="I138" s="143">
        <f t="shared" si="8"/>
        <v>2929.1773109132669</v>
      </c>
      <c r="J138" s="90">
        <f t="shared" si="6"/>
        <v>6834.747058797624</v>
      </c>
      <c r="L138" s="152">
        <f t="shared" si="9"/>
        <v>-1115.8770708240918</v>
      </c>
      <c r="M138" s="23"/>
    </row>
    <row r="139" spans="2:13" ht="16.5" customHeight="1" x14ac:dyDescent="0.2">
      <c r="B139" s="131" t="s">
        <v>498</v>
      </c>
      <c r="C139" s="108">
        <v>20119</v>
      </c>
      <c r="D139" s="108">
        <v>5</v>
      </c>
      <c r="E139" s="143">
        <v>5767.2643656404825</v>
      </c>
      <c r="F139" s="90">
        <f t="shared" si="5"/>
        <v>28836.321828202414</v>
      </c>
      <c r="H139" s="148">
        <f t="shared" si="7"/>
        <v>8074.1701118966757</v>
      </c>
      <c r="I139" s="143">
        <f t="shared" si="8"/>
        <v>2422.2510335690026</v>
      </c>
      <c r="J139" s="90">
        <f t="shared" si="6"/>
        <v>5651.9190783276736</v>
      </c>
      <c r="L139" s="152">
        <f t="shared" si="9"/>
        <v>-576.72643656404489</v>
      </c>
      <c r="M139" s="23"/>
    </row>
    <row r="140" spans="2:13" ht="16.5" customHeight="1" x14ac:dyDescent="0.2">
      <c r="B140" s="131" t="s">
        <v>499</v>
      </c>
      <c r="C140" s="108">
        <v>20120</v>
      </c>
      <c r="D140" s="108">
        <v>4</v>
      </c>
      <c r="E140" s="143">
        <v>7509.88</v>
      </c>
      <c r="F140" s="90">
        <f t="shared" si="5"/>
        <v>30039.52</v>
      </c>
      <c r="H140" s="148">
        <f t="shared" si="7"/>
        <v>10513.832</v>
      </c>
      <c r="I140" s="143">
        <f t="shared" si="8"/>
        <v>3154.1496000000002</v>
      </c>
      <c r="J140" s="90">
        <f t="shared" si="6"/>
        <v>7359.6823999999997</v>
      </c>
      <c r="L140" s="152">
        <f t="shared" si="9"/>
        <v>-600.79040000000168</v>
      </c>
      <c r="M140" s="23"/>
    </row>
    <row r="141" spans="2:13" ht="16.5" customHeight="1" x14ac:dyDescent="0.2">
      <c r="B141" s="131" t="s">
        <v>500</v>
      </c>
      <c r="C141" s="108">
        <v>20121</v>
      </c>
      <c r="D141" s="108">
        <v>4</v>
      </c>
      <c r="E141" s="143">
        <v>7509.88</v>
      </c>
      <c r="F141" s="90">
        <f t="shared" si="5"/>
        <v>30039.52</v>
      </c>
      <c r="H141" s="148">
        <f t="shared" si="7"/>
        <v>10513.832</v>
      </c>
      <c r="I141" s="143">
        <f t="shared" si="8"/>
        <v>3154.1496000000002</v>
      </c>
      <c r="J141" s="90">
        <f t="shared" si="6"/>
        <v>7359.6823999999997</v>
      </c>
      <c r="L141" s="152">
        <f t="shared" si="9"/>
        <v>-600.79040000000168</v>
      </c>
      <c r="M141" s="23"/>
    </row>
    <row r="142" spans="2:13" ht="16.5" customHeight="1" x14ac:dyDescent="0.2">
      <c r="B142" s="131" t="s">
        <v>501</v>
      </c>
      <c r="C142" s="108">
        <v>20122</v>
      </c>
      <c r="D142" s="108">
        <v>1</v>
      </c>
      <c r="E142" s="143">
        <v>69742.316926506363</v>
      </c>
      <c r="F142" s="90">
        <f t="shared" si="5"/>
        <v>69742.316926506363</v>
      </c>
      <c r="H142" s="148">
        <f t="shared" si="7"/>
        <v>97639.243697108905</v>
      </c>
      <c r="I142" s="143">
        <f t="shared" si="8"/>
        <v>29291.773109132671</v>
      </c>
      <c r="J142" s="90">
        <f t="shared" si="6"/>
        <v>68347.470587976233</v>
      </c>
      <c r="L142" s="152">
        <f t="shared" si="9"/>
        <v>-1394.8463385301293</v>
      </c>
      <c r="M142" s="23"/>
    </row>
    <row r="143" spans="2:13" ht="16.5" customHeight="1" x14ac:dyDescent="0.2">
      <c r="B143" s="131" t="s">
        <v>502</v>
      </c>
      <c r="C143" s="108">
        <v>20123</v>
      </c>
      <c r="D143" s="108">
        <v>1</v>
      </c>
      <c r="E143" s="143">
        <v>69742.316926506363</v>
      </c>
      <c r="F143" s="90">
        <f t="shared" si="5"/>
        <v>69742.316926506363</v>
      </c>
      <c r="H143" s="148">
        <f t="shared" si="7"/>
        <v>97639.243697108905</v>
      </c>
      <c r="I143" s="143">
        <f t="shared" si="8"/>
        <v>29291.773109132671</v>
      </c>
      <c r="J143" s="90">
        <f t="shared" si="6"/>
        <v>68347.470587976233</v>
      </c>
      <c r="L143" s="152">
        <f t="shared" si="9"/>
        <v>-1394.8463385301293</v>
      </c>
      <c r="M143" s="23"/>
    </row>
    <row r="144" spans="2:13" ht="16.5" customHeight="1" x14ac:dyDescent="0.2">
      <c r="B144" s="131" t="s">
        <v>503</v>
      </c>
      <c r="C144" s="108">
        <v>20124</v>
      </c>
      <c r="D144" s="108">
        <v>1</v>
      </c>
      <c r="E144" s="143">
        <v>226662.53001114569</v>
      </c>
      <c r="F144" s="90">
        <f t="shared" si="5"/>
        <v>226662.53001114569</v>
      </c>
      <c r="H144" s="148">
        <f t="shared" si="7"/>
        <v>317327.54201560398</v>
      </c>
      <c r="I144" s="143">
        <f t="shared" si="8"/>
        <v>95198.262604681193</v>
      </c>
      <c r="J144" s="90">
        <f t="shared" si="6"/>
        <v>222129.27941092278</v>
      </c>
      <c r="L144" s="152">
        <f t="shared" si="9"/>
        <v>-4533.2506002229056</v>
      </c>
      <c r="M144" s="23"/>
    </row>
    <row r="145" spans="2:13" ht="16.5" customHeight="1" x14ac:dyDescent="0.2">
      <c r="B145" s="131" t="s">
        <v>504</v>
      </c>
      <c r="C145" s="108">
        <v>20125</v>
      </c>
      <c r="D145" s="108">
        <v>1</v>
      </c>
      <c r="E145" s="143">
        <v>142121.87186756905</v>
      </c>
      <c r="F145" s="90">
        <f t="shared" si="5"/>
        <v>142121.87186756905</v>
      </c>
      <c r="H145" s="148">
        <f t="shared" si="7"/>
        <v>198970.62061459667</v>
      </c>
      <c r="I145" s="143">
        <f t="shared" si="8"/>
        <v>59691.186184378996</v>
      </c>
      <c r="J145" s="90">
        <f t="shared" si="6"/>
        <v>139279.43443021766</v>
      </c>
      <c r="L145" s="152">
        <f t="shared" si="9"/>
        <v>-2842.4374373513856</v>
      </c>
      <c r="M145" s="23"/>
    </row>
    <row r="146" spans="2:13" ht="16.5" customHeight="1" x14ac:dyDescent="0.2">
      <c r="B146" s="131" t="s">
        <v>505</v>
      </c>
      <c r="C146" s="108">
        <v>20126</v>
      </c>
      <c r="D146" s="108">
        <v>1</v>
      </c>
      <c r="E146" s="143">
        <v>31384.042616927865</v>
      </c>
      <c r="F146" s="90">
        <f t="shared" si="5"/>
        <v>31384.042616927865</v>
      </c>
      <c r="H146" s="148">
        <f t="shared" si="7"/>
        <v>43937.659663699014</v>
      </c>
      <c r="I146" s="143">
        <f t="shared" si="8"/>
        <v>13181.297899109704</v>
      </c>
      <c r="J146" s="90">
        <f t="shared" si="6"/>
        <v>30756.36176458931</v>
      </c>
      <c r="L146" s="152">
        <f t="shared" si="9"/>
        <v>-627.68085233855527</v>
      </c>
      <c r="M146" s="23"/>
    </row>
    <row r="147" spans="2:13" ht="16.5" customHeight="1" x14ac:dyDescent="0.2">
      <c r="B147" s="131" t="s">
        <v>506</v>
      </c>
      <c r="C147" s="108">
        <v>20127</v>
      </c>
      <c r="D147" s="108">
        <v>1</v>
      </c>
      <c r="E147" s="143">
        <v>54459.4535098337</v>
      </c>
      <c r="F147" s="90">
        <f t="shared" si="5"/>
        <v>54459.4535098337</v>
      </c>
      <c r="H147" s="148">
        <f t="shared" si="7"/>
        <v>76243.234913767184</v>
      </c>
      <c r="I147" s="143">
        <f t="shared" si="8"/>
        <v>22872.970474130154</v>
      </c>
      <c r="J147" s="90">
        <f t="shared" si="6"/>
        <v>53370.264439637031</v>
      </c>
      <c r="L147" s="152">
        <f t="shared" si="9"/>
        <v>-1089.1890701966695</v>
      </c>
      <c r="M147" s="23"/>
    </row>
    <row r="148" spans="2:13" ht="16.5" customHeight="1" x14ac:dyDescent="0.2">
      <c r="B148" s="131" t="s">
        <v>507</v>
      </c>
      <c r="C148" s="108">
        <v>20128</v>
      </c>
      <c r="D148" s="108">
        <v>1</v>
      </c>
      <c r="E148" s="143">
        <v>3487.1158463253182</v>
      </c>
      <c r="F148" s="90">
        <f t="shared" si="5"/>
        <v>3487.1158463253182</v>
      </c>
      <c r="H148" s="148">
        <f t="shared" si="7"/>
        <v>4881.9621848554452</v>
      </c>
      <c r="I148" s="143">
        <f t="shared" si="8"/>
        <v>1464.5886554566334</v>
      </c>
      <c r="J148" s="90">
        <f t="shared" si="6"/>
        <v>3417.373529398812</v>
      </c>
      <c r="L148" s="152">
        <f t="shared" si="9"/>
        <v>-69.742316926506192</v>
      </c>
      <c r="M148" s="23"/>
    </row>
    <row r="149" spans="2:13" ht="16.5" customHeight="1" x14ac:dyDescent="0.2">
      <c r="B149" s="131" t="s">
        <v>508</v>
      </c>
      <c r="C149" s="108">
        <v>20129</v>
      </c>
      <c r="D149" s="108">
        <v>1</v>
      </c>
      <c r="E149" s="143">
        <v>3487.1158463253182</v>
      </c>
      <c r="F149" s="90">
        <f t="shared" ref="F149:F212" si="10">+E149*D149</f>
        <v>3487.1158463253182</v>
      </c>
      <c r="H149" s="148">
        <f t="shared" si="7"/>
        <v>4881.9621848554452</v>
      </c>
      <c r="I149" s="143">
        <f t="shared" si="8"/>
        <v>1464.5886554566334</v>
      </c>
      <c r="J149" s="90">
        <f t="shared" ref="J149:J212" si="11">H149-I149</f>
        <v>3417.373529398812</v>
      </c>
      <c r="L149" s="152">
        <f t="shared" si="9"/>
        <v>-69.742316926506192</v>
      </c>
      <c r="M149" s="23"/>
    </row>
    <row r="150" spans="2:13" ht="16.5" customHeight="1" x14ac:dyDescent="0.2">
      <c r="B150" s="131" t="s">
        <v>509</v>
      </c>
      <c r="C150" s="108">
        <v>20130</v>
      </c>
      <c r="D150" s="108">
        <v>1</v>
      </c>
      <c r="E150" s="143">
        <v>15692.021308463933</v>
      </c>
      <c r="F150" s="90">
        <f t="shared" si="10"/>
        <v>15692.021308463933</v>
      </c>
      <c r="H150" s="148">
        <f t="shared" ref="H150:H213" si="12">(E150*40%)+E150</f>
        <v>21968.829831849507</v>
      </c>
      <c r="I150" s="143">
        <f t="shared" ref="I150:I213" si="13">H150*30%</f>
        <v>6590.6489495548522</v>
      </c>
      <c r="J150" s="90">
        <f t="shared" si="11"/>
        <v>15378.180882294655</v>
      </c>
      <c r="L150" s="152">
        <f t="shared" ref="L150:L213" si="14">+(J150-E150)*D150</f>
        <v>-313.84042616927763</v>
      </c>
      <c r="M150" s="23"/>
    </row>
    <row r="151" spans="2:13" ht="16.5" customHeight="1" x14ac:dyDescent="0.2">
      <c r="B151" s="131" t="s">
        <v>510</v>
      </c>
      <c r="C151" s="108">
        <v>20131</v>
      </c>
      <c r="D151" s="108">
        <v>1</v>
      </c>
      <c r="E151" s="143">
        <v>17435.579231626591</v>
      </c>
      <c r="F151" s="90">
        <f t="shared" si="10"/>
        <v>17435.579231626591</v>
      </c>
      <c r="H151" s="148">
        <f t="shared" si="12"/>
        <v>24409.810924277226</v>
      </c>
      <c r="I151" s="143">
        <f t="shared" si="13"/>
        <v>7322.9432772831678</v>
      </c>
      <c r="J151" s="90">
        <f t="shared" si="11"/>
        <v>17086.867646994058</v>
      </c>
      <c r="L151" s="152">
        <f t="shared" si="14"/>
        <v>-348.71158463253232</v>
      </c>
      <c r="M151" s="23"/>
    </row>
    <row r="152" spans="2:13" ht="16.5" customHeight="1" x14ac:dyDescent="0.2">
      <c r="B152" s="131" t="s">
        <v>511</v>
      </c>
      <c r="C152" s="108">
        <v>20132</v>
      </c>
      <c r="D152" s="108">
        <v>2</v>
      </c>
      <c r="E152" s="143">
        <v>7671.6548619157002</v>
      </c>
      <c r="F152" s="90">
        <f t="shared" si="10"/>
        <v>15343.3097238314</v>
      </c>
      <c r="H152" s="148">
        <f t="shared" si="12"/>
        <v>10740.31680668198</v>
      </c>
      <c r="I152" s="143">
        <f t="shared" si="13"/>
        <v>3222.0950420045938</v>
      </c>
      <c r="J152" s="90">
        <f t="shared" si="11"/>
        <v>7518.2217646773861</v>
      </c>
      <c r="L152" s="152">
        <f t="shared" si="14"/>
        <v>-306.86619447662815</v>
      </c>
      <c r="M152" s="23"/>
    </row>
    <row r="153" spans="2:13" ht="16.5" customHeight="1" x14ac:dyDescent="0.2">
      <c r="B153" s="131" t="s">
        <v>512</v>
      </c>
      <c r="C153" s="108">
        <v>20133</v>
      </c>
      <c r="D153" s="108">
        <v>1</v>
      </c>
      <c r="E153" s="143">
        <v>10112.635954343423</v>
      </c>
      <c r="F153" s="90">
        <f t="shared" si="10"/>
        <v>10112.635954343423</v>
      </c>
      <c r="H153" s="148">
        <f t="shared" si="12"/>
        <v>14157.690336080792</v>
      </c>
      <c r="I153" s="143">
        <f t="shared" si="13"/>
        <v>4247.3071008242378</v>
      </c>
      <c r="J153" s="90">
        <f t="shared" si="11"/>
        <v>9910.3832352565551</v>
      </c>
      <c r="L153" s="152">
        <f t="shared" si="14"/>
        <v>-202.25271908686773</v>
      </c>
      <c r="M153" s="23"/>
    </row>
    <row r="154" spans="2:13" ht="16.5" customHeight="1" x14ac:dyDescent="0.2">
      <c r="B154" s="131" t="s">
        <v>513</v>
      </c>
      <c r="C154" s="108">
        <v>20134</v>
      </c>
      <c r="D154" s="108">
        <v>1</v>
      </c>
      <c r="E154" s="143">
        <v>10461.347538975955</v>
      </c>
      <c r="F154" s="90">
        <f t="shared" si="10"/>
        <v>10461.347538975955</v>
      </c>
      <c r="H154" s="148">
        <f t="shared" si="12"/>
        <v>14645.886554566338</v>
      </c>
      <c r="I154" s="143">
        <f t="shared" si="13"/>
        <v>4393.7659663699014</v>
      </c>
      <c r="J154" s="90">
        <f t="shared" si="11"/>
        <v>10252.120588196436</v>
      </c>
      <c r="L154" s="152">
        <f t="shared" si="14"/>
        <v>-209.22695077951903</v>
      </c>
      <c r="M154" s="23"/>
    </row>
    <row r="155" spans="2:13" ht="16.5" customHeight="1" x14ac:dyDescent="0.2">
      <c r="B155" s="131" t="s">
        <v>514</v>
      </c>
      <c r="C155" s="108">
        <v>20135</v>
      </c>
      <c r="D155" s="108">
        <v>1</v>
      </c>
      <c r="E155" s="143">
        <v>401018.32232741156</v>
      </c>
      <c r="F155" s="90">
        <f t="shared" si="10"/>
        <v>401018.32232741156</v>
      </c>
      <c r="H155" s="148">
        <f t="shared" si="12"/>
        <v>561425.65125837619</v>
      </c>
      <c r="I155" s="143">
        <f t="shared" si="13"/>
        <v>168427.69537751286</v>
      </c>
      <c r="J155" s="90">
        <f t="shared" si="11"/>
        <v>392997.95588086336</v>
      </c>
      <c r="L155" s="152">
        <f t="shared" si="14"/>
        <v>-8020.3664465481997</v>
      </c>
      <c r="M155" s="23"/>
    </row>
    <row r="156" spans="2:13" ht="16.5" customHeight="1" x14ac:dyDescent="0.2">
      <c r="B156" s="131" t="s">
        <v>515</v>
      </c>
      <c r="C156" s="108">
        <v>20136</v>
      </c>
      <c r="D156" s="108">
        <v>1</v>
      </c>
      <c r="E156" s="143">
        <v>34961.659784604279</v>
      </c>
      <c r="F156" s="90">
        <f t="shared" si="10"/>
        <v>34961.659784604279</v>
      </c>
      <c r="H156" s="148">
        <f t="shared" si="12"/>
        <v>48946.323698445995</v>
      </c>
      <c r="I156" s="143">
        <f t="shared" si="13"/>
        <v>14683.897109533798</v>
      </c>
      <c r="J156" s="90">
        <f t="shared" si="11"/>
        <v>34262.426588912196</v>
      </c>
      <c r="L156" s="152">
        <f t="shared" si="14"/>
        <v>-699.23319569208252</v>
      </c>
      <c r="M156" s="23"/>
    </row>
    <row r="157" spans="2:13" ht="16.5" customHeight="1" x14ac:dyDescent="0.2">
      <c r="B157" s="131" t="s">
        <v>516</v>
      </c>
      <c r="C157" s="108">
        <v>20137</v>
      </c>
      <c r="D157" s="108">
        <v>1</v>
      </c>
      <c r="E157" s="143">
        <v>488196.21848554455</v>
      </c>
      <c r="F157" s="90">
        <f t="shared" si="10"/>
        <v>488196.21848554455</v>
      </c>
      <c r="H157" s="148">
        <f t="shared" si="12"/>
        <v>683474.70587976242</v>
      </c>
      <c r="I157" s="143">
        <f t="shared" si="13"/>
        <v>205042.41176392871</v>
      </c>
      <c r="J157" s="90">
        <f t="shared" si="11"/>
        <v>478432.29411583371</v>
      </c>
      <c r="L157" s="152">
        <f t="shared" si="14"/>
        <v>-9763.9243697108468</v>
      </c>
      <c r="M157" s="23"/>
    </row>
    <row r="158" spans="2:13" ht="16.5" customHeight="1" x14ac:dyDescent="0.2">
      <c r="B158" s="131" t="s">
        <v>517</v>
      </c>
      <c r="C158" s="108">
        <v>20138</v>
      </c>
      <c r="D158" s="108">
        <v>1</v>
      </c>
      <c r="E158" s="143">
        <v>46385.804200426166</v>
      </c>
      <c r="F158" s="90">
        <f t="shared" si="10"/>
        <v>46385.804200426166</v>
      </c>
      <c r="H158" s="148">
        <f t="shared" si="12"/>
        <v>64940.125880596635</v>
      </c>
      <c r="I158" s="143">
        <f t="shared" si="13"/>
        <v>19482.037764178989</v>
      </c>
      <c r="J158" s="90">
        <f t="shared" si="11"/>
        <v>45458.088116417646</v>
      </c>
      <c r="L158" s="152">
        <f t="shared" si="14"/>
        <v>-927.71608400851983</v>
      </c>
      <c r="M158" s="23"/>
    </row>
    <row r="159" spans="2:13" ht="16.5" customHeight="1" x14ac:dyDescent="0.2">
      <c r="B159" s="131" t="s">
        <v>518</v>
      </c>
      <c r="C159" s="108">
        <v>20139</v>
      </c>
      <c r="D159" s="108">
        <v>25</v>
      </c>
      <c r="E159" s="143">
        <v>818.44993469503174</v>
      </c>
      <c r="F159" s="90">
        <f t="shared" si="10"/>
        <v>20461.248367375792</v>
      </c>
      <c r="H159" s="148">
        <f t="shared" si="12"/>
        <v>1145.8299085730446</v>
      </c>
      <c r="I159" s="143">
        <f t="shared" si="13"/>
        <v>343.74897257191338</v>
      </c>
      <c r="J159" s="90">
        <f t="shared" si="11"/>
        <v>802.08093600113125</v>
      </c>
      <c r="L159" s="152">
        <f t="shared" si="14"/>
        <v>-409.22496734751235</v>
      </c>
      <c r="M159" s="23"/>
    </row>
    <row r="160" spans="2:13" ht="16.5" customHeight="1" x14ac:dyDescent="0.2">
      <c r="B160" s="131" t="s">
        <v>225</v>
      </c>
      <c r="C160" s="108">
        <v>20140</v>
      </c>
      <c r="D160" s="108">
        <v>1</v>
      </c>
      <c r="E160" s="143">
        <v>1449236.4749999999</v>
      </c>
      <c r="F160" s="90">
        <f t="shared" si="10"/>
        <v>1449236.4749999999</v>
      </c>
      <c r="H160" s="148">
        <f t="shared" si="12"/>
        <v>2028931.0649999999</v>
      </c>
      <c r="I160" s="143">
        <f t="shared" si="13"/>
        <v>608679.31949999998</v>
      </c>
      <c r="J160" s="90">
        <f t="shared" si="11"/>
        <v>1420251.7455</v>
      </c>
      <c r="L160" s="152">
        <f t="shared" si="14"/>
        <v>-28984.729499999899</v>
      </c>
      <c r="M160" s="23"/>
    </row>
    <row r="161" spans="2:13" ht="16.5" customHeight="1" x14ac:dyDescent="0.2">
      <c r="B161" s="131" t="s">
        <v>226</v>
      </c>
      <c r="C161" s="108">
        <v>20141</v>
      </c>
      <c r="D161" s="108">
        <v>1</v>
      </c>
      <c r="E161" s="143">
        <v>659064.89495548513</v>
      </c>
      <c r="F161" s="90">
        <f t="shared" si="10"/>
        <v>659064.89495548513</v>
      </c>
      <c r="H161" s="148">
        <f t="shared" si="12"/>
        <v>922690.85293767927</v>
      </c>
      <c r="I161" s="143">
        <f t="shared" si="13"/>
        <v>276807.25588130375</v>
      </c>
      <c r="J161" s="90">
        <f t="shared" si="11"/>
        <v>645883.59705637558</v>
      </c>
      <c r="L161" s="152">
        <f t="shared" si="14"/>
        <v>-13181.297899109544</v>
      </c>
      <c r="M161" s="23"/>
    </row>
    <row r="162" spans="2:13" ht="16.5" customHeight="1" x14ac:dyDescent="0.2">
      <c r="B162" s="131" t="s">
        <v>227</v>
      </c>
      <c r="C162" s="108">
        <v>20142</v>
      </c>
      <c r="D162" s="108">
        <v>3</v>
      </c>
      <c r="E162" s="143">
        <v>1743.5579231626591</v>
      </c>
      <c r="F162" s="90">
        <f t="shared" si="10"/>
        <v>5230.6737694879776</v>
      </c>
      <c r="H162" s="148">
        <f t="shared" si="12"/>
        <v>2440.9810924277226</v>
      </c>
      <c r="I162" s="143">
        <f t="shared" si="13"/>
        <v>732.29432772831672</v>
      </c>
      <c r="J162" s="90">
        <f t="shared" si="11"/>
        <v>1708.686764699406</v>
      </c>
      <c r="L162" s="152">
        <f t="shared" si="14"/>
        <v>-104.61347538975929</v>
      </c>
      <c r="M162" s="23"/>
    </row>
    <row r="163" spans="2:13" ht="16.5" customHeight="1" x14ac:dyDescent="0.2">
      <c r="B163" s="131" t="s">
        <v>228</v>
      </c>
      <c r="C163" s="108">
        <v>20143</v>
      </c>
      <c r="D163" s="108">
        <v>3</v>
      </c>
      <c r="E163" s="143">
        <v>1743.5579231626591</v>
      </c>
      <c r="F163" s="90">
        <f t="shared" si="10"/>
        <v>5230.6737694879776</v>
      </c>
      <c r="H163" s="148">
        <f t="shared" si="12"/>
        <v>2440.9810924277226</v>
      </c>
      <c r="I163" s="143">
        <f t="shared" si="13"/>
        <v>732.29432772831672</v>
      </c>
      <c r="J163" s="90">
        <f t="shared" si="11"/>
        <v>1708.686764699406</v>
      </c>
      <c r="L163" s="152">
        <f t="shared" si="14"/>
        <v>-104.61347538975929</v>
      </c>
      <c r="M163" s="23"/>
    </row>
    <row r="164" spans="2:13" ht="16.5" customHeight="1" x14ac:dyDescent="0.2">
      <c r="B164" s="131" t="s">
        <v>229</v>
      </c>
      <c r="C164" s="108">
        <v>20144</v>
      </c>
      <c r="D164" s="108">
        <v>288</v>
      </c>
      <c r="E164" s="143">
        <v>767.16548619157004</v>
      </c>
      <c r="F164" s="90">
        <f t="shared" si="10"/>
        <v>220943.66002317218</v>
      </c>
      <c r="H164" s="148">
        <f t="shared" si="12"/>
        <v>1074.0316806681981</v>
      </c>
      <c r="I164" s="143">
        <f t="shared" si="13"/>
        <v>322.20950420045943</v>
      </c>
      <c r="J164" s="90">
        <f t="shared" si="11"/>
        <v>751.8221764677387</v>
      </c>
      <c r="L164" s="152">
        <f t="shared" si="14"/>
        <v>-4418.8732004634257</v>
      </c>
      <c r="M164" s="23"/>
    </row>
    <row r="165" spans="2:13" ht="16.5" customHeight="1" x14ac:dyDescent="0.2">
      <c r="B165" s="131" t="s">
        <v>230</v>
      </c>
      <c r="C165" s="108">
        <v>20145</v>
      </c>
      <c r="D165" s="108">
        <v>382</v>
      </c>
      <c r="E165" s="143">
        <v>767.16548619157004</v>
      </c>
      <c r="F165" s="90">
        <f t="shared" si="10"/>
        <v>293057.21572517976</v>
      </c>
      <c r="H165" s="148">
        <f t="shared" si="12"/>
        <v>1074.0316806681981</v>
      </c>
      <c r="I165" s="143">
        <f t="shared" si="13"/>
        <v>322.20950420045943</v>
      </c>
      <c r="J165" s="90">
        <f t="shared" si="11"/>
        <v>751.8221764677387</v>
      </c>
      <c r="L165" s="152">
        <f t="shared" si="14"/>
        <v>-5861.1443145035719</v>
      </c>
      <c r="M165" s="23"/>
    </row>
    <row r="166" spans="2:13" ht="16.5" customHeight="1" x14ac:dyDescent="0.2">
      <c r="B166" s="131" t="s">
        <v>231</v>
      </c>
      <c r="C166" s="108">
        <v>20146</v>
      </c>
      <c r="D166" s="108">
        <v>246</v>
      </c>
      <c r="E166" s="143">
        <v>767.16548619157004</v>
      </c>
      <c r="F166" s="90">
        <f t="shared" si="10"/>
        <v>188722.70960312622</v>
      </c>
      <c r="H166" s="148">
        <f t="shared" si="12"/>
        <v>1074.0316806681981</v>
      </c>
      <c r="I166" s="143">
        <f t="shared" si="13"/>
        <v>322.20950420045943</v>
      </c>
      <c r="J166" s="90">
        <f t="shared" si="11"/>
        <v>751.8221764677387</v>
      </c>
      <c r="L166" s="152">
        <f t="shared" si="14"/>
        <v>-3774.4541920625097</v>
      </c>
      <c r="M166" s="23"/>
    </row>
    <row r="167" spans="2:13" ht="16.5" customHeight="1" x14ac:dyDescent="0.2">
      <c r="B167" s="131" t="s">
        <v>232</v>
      </c>
      <c r="C167" s="108">
        <v>20147</v>
      </c>
      <c r="D167" s="108">
        <v>2</v>
      </c>
      <c r="E167" s="143">
        <v>273571.00836739823</v>
      </c>
      <c r="F167" s="90">
        <f t="shared" si="10"/>
        <v>547142.01673479646</v>
      </c>
      <c r="H167" s="148">
        <f t="shared" si="12"/>
        <v>382999.41171435756</v>
      </c>
      <c r="I167" s="143">
        <f t="shared" si="13"/>
        <v>114899.82351430727</v>
      </c>
      <c r="J167" s="90">
        <f t="shared" si="11"/>
        <v>268099.58820005029</v>
      </c>
      <c r="L167" s="152">
        <f t="shared" si="14"/>
        <v>-10942.84033469588</v>
      </c>
      <c r="M167" s="23"/>
    </row>
    <row r="168" spans="2:13" ht="16.5" customHeight="1" x14ac:dyDescent="0.2">
      <c r="B168" s="131" t="s">
        <v>233</v>
      </c>
      <c r="C168" s="108">
        <v>20148</v>
      </c>
      <c r="D168" s="108">
        <v>-2</v>
      </c>
      <c r="E168" s="143">
        <v>789570.9229264349</v>
      </c>
      <c r="F168" s="90">
        <f t="shared" si="10"/>
        <v>-1579141.8458528698</v>
      </c>
      <c r="H168" s="148">
        <f t="shared" si="12"/>
        <v>1105399.2920970088</v>
      </c>
      <c r="I168" s="143">
        <f t="shared" si="13"/>
        <v>331619.78762910265</v>
      </c>
      <c r="J168" s="90">
        <f t="shared" si="11"/>
        <v>773779.5044679062</v>
      </c>
      <c r="L168" s="152">
        <f t="shared" si="14"/>
        <v>31582.836917057401</v>
      </c>
      <c r="M168" s="23"/>
    </row>
    <row r="169" spans="2:13" ht="16.5" customHeight="1" x14ac:dyDescent="0.2">
      <c r="B169" s="131" t="s">
        <v>234</v>
      </c>
      <c r="C169" s="108">
        <v>20149</v>
      </c>
      <c r="D169" s="108">
        <v>2</v>
      </c>
      <c r="E169" s="143">
        <v>448971.70127189427</v>
      </c>
      <c r="F169" s="90">
        <f t="shared" si="10"/>
        <v>897943.40254378854</v>
      </c>
      <c r="H169" s="148">
        <f t="shared" si="12"/>
        <v>628560.38178065198</v>
      </c>
      <c r="I169" s="143">
        <f t="shared" si="13"/>
        <v>188568.1145341956</v>
      </c>
      <c r="J169" s="90">
        <f t="shared" si="11"/>
        <v>439992.26724645635</v>
      </c>
      <c r="L169" s="152">
        <f t="shared" si="14"/>
        <v>-17958.868050875841</v>
      </c>
      <c r="M169" s="23"/>
    </row>
    <row r="170" spans="2:13" ht="16.5" customHeight="1" x14ac:dyDescent="0.2">
      <c r="B170" s="131" t="s">
        <v>235</v>
      </c>
      <c r="C170" s="108">
        <v>20150</v>
      </c>
      <c r="D170" s="108">
        <v>2</v>
      </c>
      <c r="E170" s="143">
        <v>159232.84897103268</v>
      </c>
      <c r="F170" s="90">
        <f t="shared" si="10"/>
        <v>318465.69794206537</v>
      </c>
      <c r="H170" s="148">
        <f t="shared" si="12"/>
        <v>222925.98855944577</v>
      </c>
      <c r="I170" s="143">
        <f t="shared" si="13"/>
        <v>66877.796567833735</v>
      </c>
      <c r="J170" s="90">
        <f t="shared" si="11"/>
        <v>156048.19199161202</v>
      </c>
      <c r="L170" s="152">
        <f t="shared" si="14"/>
        <v>-6369.3139588413178</v>
      </c>
      <c r="M170" s="23"/>
    </row>
    <row r="171" spans="2:13" ht="16.5" customHeight="1" x14ac:dyDescent="0.2">
      <c r="B171" s="131" t="s">
        <v>236</v>
      </c>
      <c r="C171" s="108">
        <v>20151</v>
      </c>
      <c r="D171" s="108">
        <v>1</v>
      </c>
      <c r="E171" s="143">
        <v>398181.4487049951</v>
      </c>
      <c r="F171" s="90">
        <f t="shared" si="10"/>
        <v>398181.4487049951</v>
      </c>
      <c r="H171" s="148">
        <f t="shared" si="12"/>
        <v>557454.02818699321</v>
      </c>
      <c r="I171" s="143">
        <f t="shared" si="13"/>
        <v>167236.20845609796</v>
      </c>
      <c r="J171" s="90">
        <f t="shared" si="11"/>
        <v>390217.81973089522</v>
      </c>
      <c r="L171" s="152">
        <f t="shared" si="14"/>
        <v>-7963.6289740998764</v>
      </c>
      <c r="M171" s="23"/>
    </row>
    <row r="172" spans="2:13" ht="16.5" customHeight="1" x14ac:dyDescent="0.2">
      <c r="B172" s="131" t="s">
        <v>237</v>
      </c>
      <c r="C172" s="108">
        <v>20152</v>
      </c>
      <c r="D172" s="108">
        <v>32</v>
      </c>
      <c r="E172" s="143">
        <v>382021.37345652189</v>
      </c>
      <c r="F172" s="90">
        <f t="shared" si="10"/>
        <v>12224683.950608701</v>
      </c>
      <c r="H172" s="148">
        <f t="shared" si="12"/>
        <v>534829.92283913062</v>
      </c>
      <c r="I172" s="143">
        <f t="shared" si="13"/>
        <v>160448.97685173919</v>
      </c>
      <c r="J172" s="90">
        <f t="shared" si="11"/>
        <v>374380.9459873914</v>
      </c>
      <c r="L172" s="152">
        <f t="shared" si="14"/>
        <v>-244493.67901217565</v>
      </c>
      <c r="M172" s="23"/>
    </row>
    <row r="173" spans="2:13" ht="16.5" customHeight="1" x14ac:dyDescent="0.2">
      <c r="B173" s="131" t="s">
        <v>238</v>
      </c>
      <c r="C173" s="108">
        <v>20153</v>
      </c>
      <c r="D173" s="108">
        <v>10</v>
      </c>
      <c r="E173" s="143">
        <v>382021.37345652189</v>
      </c>
      <c r="F173" s="90">
        <f t="shared" si="10"/>
        <v>3820213.7345652189</v>
      </c>
      <c r="H173" s="148">
        <f t="shared" si="12"/>
        <v>534829.92283913062</v>
      </c>
      <c r="I173" s="143">
        <f t="shared" si="13"/>
        <v>160448.97685173919</v>
      </c>
      <c r="J173" s="90">
        <f t="shared" si="11"/>
        <v>374380.9459873914</v>
      </c>
      <c r="L173" s="152">
        <f t="shared" si="14"/>
        <v>-76404.27469130489</v>
      </c>
      <c r="M173" s="23"/>
    </row>
    <row r="174" spans="2:13" ht="16.5" customHeight="1" x14ac:dyDescent="0.2">
      <c r="B174" s="131" t="s">
        <v>239</v>
      </c>
      <c r="C174" s="108">
        <v>20154</v>
      </c>
      <c r="D174" s="108">
        <v>6</v>
      </c>
      <c r="E174" s="143">
        <v>374133.91640261631</v>
      </c>
      <c r="F174" s="90">
        <f t="shared" si="10"/>
        <v>2244803.4984156978</v>
      </c>
      <c r="H174" s="148">
        <f t="shared" si="12"/>
        <v>523787.48296366283</v>
      </c>
      <c r="I174" s="143">
        <f t="shared" si="13"/>
        <v>157136.24488909883</v>
      </c>
      <c r="J174" s="90">
        <f t="shared" si="11"/>
        <v>366651.23807456403</v>
      </c>
      <c r="L174" s="152">
        <f t="shared" si="14"/>
        <v>-44896.069968313677</v>
      </c>
      <c r="M174" s="23"/>
    </row>
    <row r="175" spans="2:13" ht="16.5" customHeight="1" x14ac:dyDescent="0.2">
      <c r="B175" s="131" t="s">
        <v>240</v>
      </c>
      <c r="C175" s="108">
        <v>20155</v>
      </c>
      <c r="D175" s="108">
        <v>1</v>
      </c>
      <c r="E175" s="143">
        <v>59280.969387530407</v>
      </c>
      <c r="F175" s="90">
        <f t="shared" si="10"/>
        <v>59280.969387530407</v>
      </c>
      <c r="H175" s="148">
        <f t="shared" si="12"/>
        <v>82993.357142542576</v>
      </c>
      <c r="I175" s="143">
        <f t="shared" si="13"/>
        <v>24898.007142762774</v>
      </c>
      <c r="J175" s="90">
        <f t="shared" si="11"/>
        <v>58095.349999779806</v>
      </c>
      <c r="L175" s="152">
        <f t="shared" si="14"/>
        <v>-1185.6193877506012</v>
      </c>
      <c r="M175" s="23"/>
    </row>
    <row r="176" spans="2:13" ht="16.5" customHeight="1" x14ac:dyDescent="0.2">
      <c r="B176" s="131" t="s">
        <v>241</v>
      </c>
      <c r="C176" s="108">
        <v>20156</v>
      </c>
      <c r="D176" s="108">
        <v>1</v>
      </c>
      <c r="E176" s="143">
        <v>59280.969387530407</v>
      </c>
      <c r="F176" s="90">
        <f t="shared" si="10"/>
        <v>59280.969387530407</v>
      </c>
      <c r="H176" s="148">
        <f t="shared" si="12"/>
        <v>82993.357142542576</v>
      </c>
      <c r="I176" s="143">
        <f t="shared" si="13"/>
        <v>24898.007142762774</v>
      </c>
      <c r="J176" s="90">
        <f t="shared" si="11"/>
        <v>58095.349999779806</v>
      </c>
      <c r="L176" s="152">
        <f t="shared" si="14"/>
        <v>-1185.6193877506012</v>
      </c>
      <c r="M176" s="23"/>
    </row>
    <row r="177" spans="2:13" ht="16.5" customHeight="1" x14ac:dyDescent="0.2">
      <c r="B177" s="131" t="s">
        <v>242</v>
      </c>
      <c r="C177" s="108">
        <v>20157</v>
      </c>
      <c r="D177" s="108">
        <v>2</v>
      </c>
      <c r="E177" s="143">
        <v>8717.7896158132953</v>
      </c>
      <c r="F177" s="90">
        <f t="shared" si="10"/>
        <v>17435.579231626591</v>
      </c>
      <c r="H177" s="148">
        <f t="shared" si="12"/>
        <v>12204.905462138613</v>
      </c>
      <c r="I177" s="143">
        <f t="shared" si="13"/>
        <v>3661.4716386415839</v>
      </c>
      <c r="J177" s="90">
        <f t="shared" si="11"/>
        <v>8543.4338234970292</v>
      </c>
      <c r="L177" s="152">
        <f t="shared" si="14"/>
        <v>-348.71158463253232</v>
      </c>
      <c r="M177" s="23"/>
    </row>
    <row r="178" spans="2:13" ht="16.5" customHeight="1" x14ac:dyDescent="0.2">
      <c r="B178" s="131" t="s">
        <v>243</v>
      </c>
      <c r="C178" s="108">
        <v>20158</v>
      </c>
      <c r="D178" s="108">
        <v>9</v>
      </c>
      <c r="E178" s="143">
        <v>51.558282126636392</v>
      </c>
      <c r="F178" s="90">
        <f t="shared" si="10"/>
        <v>464.02453913972755</v>
      </c>
      <c r="H178" s="148">
        <f t="shared" si="12"/>
        <v>72.181594977290956</v>
      </c>
      <c r="I178" s="143">
        <f t="shared" si="13"/>
        <v>21.654478493187288</v>
      </c>
      <c r="J178" s="90">
        <f t="shared" si="11"/>
        <v>50.527116484103672</v>
      </c>
      <c r="L178" s="152">
        <f t="shared" si="14"/>
        <v>-9.2804907827944803</v>
      </c>
      <c r="M178" s="23"/>
    </row>
    <row r="179" spans="2:13" ht="16.5" customHeight="1" x14ac:dyDescent="0.2">
      <c r="B179" s="131" t="s">
        <v>244</v>
      </c>
      <c r="C179" s="108">
        <v>20159</v>
      </c>
      <c r="D179" s="108">
        <v>2</v>
      </c>
      <c r="E179" s="143">
        <v>21506.145583833946</v>
      </c>
      <c r="F179" s="90">
        <f t="shared" si="10"/>
        <v>43012.291167667892</v>
      </c>
      <c r="H179" s="148">
        <f t="shared" si="12"/>
        <v>30108.603817367526</v>
      </c>
      <c r="I179" s="143">
        <f t="shared" si="13"/>
        <v>9032.5811452102571</v>
      </c>
      <c r="J179" s="90">
        <f t="shared" si="11"/>
        <v>21076.022672157269</v>
      </c>
      <c r="L179" s="152">
        <f t="shared" si="14"/>
        <v>-860.24582335335435</v>
      </c>
      <c r="M179" s="23"/>
    </row>
    <row r="180" spans="2:13" ht="16.5" customHeight="1" x14ac:dyDescent="0.2">
      <c r="B180" s="131" t="s">
        <v>245</v>
      </c>
      <c r="C180" s="108">
        <v>20160</v>
      </c>
      <c r="D180" s="108">
        <v>30</v>
      </c>
      <c r="E180" s="143">
        <v>852.35177068083931</v>
      </c>
      <c r="F180" s="90">
        <f t="shared" si="10"/>
        <v>25570.553120425178</v>
      </c>
      <c r="H180" s="148">
        <f t="shared" si="12"/>
        <v>1193.2924789531751</v>
      </c>
      <c r="I180" s="143">
        <f t="shared" si="13"/>
        <v>357.98774368595252</v>
      </c>
      <c r="J180" s="90">
        <f t="shared" si="11"/>
        <v>835.30473526722255</v>
      </c>
      <c r="L180" s="152">
        <f t="shared" si="14"/>
        <v>-511.41106240850263</v>
      </c>
      <c r="M180" s="23"/>
    </row>
    <row r="181" spans="2:13" ht="16.5" customHeight="1" x14ac:dyDescent="0.2">
      <c r="B181" s="131" t="s">
        <v>246</v>
      </c>
      <c r="C181" s="108">
        <v>20161</v>
      </c>
      <c r="D181" s="108">
        <v>1</v>
      </c>
      <c r="E181" s="143">
        <v>2092269.5077951909</v>
      </c>
      <c r="F181" s="90">
        <f t="shared" si="10"/>
        <v>2092269.5077951909</v>
      </c>
      <c r="H181" s="148">
        <f t="shared" si="12"/>
        <v>2929177.3109132675</v>
      </c>
      <c r="I181" s="143">
        <f t="shared" si="13"/>
        <v>878753.19327398029</v>
      </c>
      <c r="J181" s="90">
        <f t="shared" si="11"/>
        <v>2050424.1176392874</v>
      </c>
      <c r="L181" s="152">
        <f t="shared" si="14"/>
        <v>-41845.390155903529</v>
      </c>
      <c r="M181" s="23"/>
    </row>
    <row r="182" spans="2:13" ht="16.5" customHeight="1" x14ac:dyDescent="0.2">
      <c r="B182" s="131" t="s">
        <v>247</v>
      </c>
      <c r="C182" s="108">
        <v>20162</v>
      </c>
      <c r="D182" s="108">
        <v>7</v>
      </c>
      <c r="E182" s="143">
        <v>1877.7658272160368</v>
      </c>
      <c r="F182" s="90">
        <f t="shared" si="10"/>
        <v>13144.360790512257</v>
      </c>
      <c r="H182" s="148">
        <f t="shared" si="12"/>
        <v>2628.8721581024515</v>
      </c>
      <c r="I182" s="143">
        <f t="shared" si="13"/>
        <v>788.66164743073546</v>
      </c>
      <c r="J182" s="90">
        <f t="shared" si="11"/>
        <v>1840.2105106717161</v>
      </c>
      <c r="L182" s="152">
        <f t="shared" si="14"/>
        <v>-262.88721581024492</v>
      </c>
      <c r="M182" s="23"/>
    </row>
    <row r="183" spans="2:13" ht="16.5" customHeight="1" x14ac:dyDescent="0.2">
      <c r="B183" s="131" t="s">
        <v>248</v>
      </c>
      <c r="C183" s="108">
        <v>20163</v>
      </c>
      <c r="D183" s="108">
        <v>1</v>
      </c>
      <c r="E183" s="143">
        <v>144188.75</v>
      </c>
      <c r="F183" s="90">
        <f t="shared" si="10"/>
        <v>144188.75</v>
      </c>
      <c r="H183" s="148">
        <f t="shared" si="12"/>
        <v>201864.25</v>
      </c>
      <c r="I183" s="143">
        <f t="shared" si="13"/>
        <v>60559.274999999994</v>
      </c>
      <c r="J183" s="90">
        <f t="shared" si="11"/>
        <v>141304.97500000001</v>
      </c>
      <c r="L183" s="152">
        <f t="shared" si="14"/>
        <v>-2883.7749999999942</v>
      </c>
      <c r="M183" s="23"/>
    </row>
    <row r="184" spans="2:13" ht="16.5" customHeight="1" x14ac:dyDescent="0.2">
      <c r="B184" s="131" t="s">
        <v>249</v>
      </c>
      <c r="C184" s="108">
        <v>20164</v>
      </c>
      <c r="D184" s="108">
        <v>100</v>
      </c>
      <c r="E184" s="143">
        <v>118.56193877506082</v>
      </c>
      <c r="F184" s="90">
        <f t="shared" si="10"/>
        <v>11856.193877506083</v>
      </c>
      <c r="H184" s="148">
        <f t="shared" si="12"/>
        <v>165.98671428508516</v>
      </c>
      <c r="I184" s="143">
        <f t="shared" si="13"/>
        <v>49.796014285525544</v>
      </c>
      <c r="J184" s="90">
        <f t="shared" si="11"/>
        <v>116.19069999955961</v>
      </c>
      <c r="L184" s="152">
        <f t="shared" si="14"/>
        <v>-237.12387755012116</v>
      </c>
      <c r="M184" s="23"/>
    </row>
    <row r="185" spans="2:13" ht="16.5" customHeight="1" x14ac:dyDescent="0.2">
      <c r="B185" s="131" t="s">
        <v>250</v>
      </c>
      <c r="C185" s="108">
        <v>20165</v>
      </c>
      <c r="D185" s="108">
        <v>3</v>
      </c>
      <c r="E185" s="143">
        <v>3213.1901465711262</v>
      </c>
      <c r="F185" s="90">
        <f t="shared" si="10"/>
        <v>9639.5704397133777</v>
      </c>
      <c r="H185" s="148">
        <f t="shared" si="12"/>
        <v>4498.4662051995765</v>
      </c>
      <c r="I185" s="143">
        <f t="shared" si="13"/>
        <v>1349.5398615598729</v>
      </c>
      <c r="J185" s="90">
        <f t="shared" si="11"/>
        <v>3148.9263436397036</v>
      </c>
      <c r="L185" s="152">
        <f t="shared" si="14"/>
        <v>-192.79140879426768</v>
      </c>
      <c r="M185" s="23"/>
    </row>
    <row r="186" spans="2:13" ht="16.5" customHeight="1" x14ac:dyDescent="0.2">
      <c r="B186" s="131" t="s">
        <v>251</v>
      </c>
      <c r="C186" s="108">
        <v>20166</v>
      </c>
      <c r="D186" s="108">
        <v>1</v>
      </c>
      <c r="E186" s="143">
        <v>728432.1176470588</v>
      </c>
      <c r="F186" s="90">
        <f t="shared" si="10"/>
        <v>728432.1176470588</v>
      </c>
      <c r="H186" s="148">
        <f t="shared" si="12"/>
        <v>1019804.9647058824</v>
      </c>
      <c r="I186" s="143">
        <f t="shared" si="13"/>
        <v>305941.48941176472</v>
      </c>
      <c r="J186" s="90">
        <f t="shared" si="11"/>
        <v>713863.47529411758</v>
      </c>
      <c r="L186" s="152">
        <f t="shared" si="14"/>
        <v>-14568.642352941213</v>
      </c>
      <c r="M186" s="23"/>
    </row>
    <row r="187" spans="2:13" ht="16.5" customHeight="1" x14ac:dyDescent="0.2">
      <c r="B187" s="131" t="s">
        <v>252</v>
      </c>
      <c r="C187" s="108">
        <v>20167</v>
      </c>
      <c r="D187" s="108">
        <v>2</v>
      </c>
      <c r="E187" s="143">
        <v>34961.659784604279</v>
      </c>
      <c r="F187" s="90">
        <f t="shared" si="10"/>
        <v>69923.319569208557</v>
      </c>
      <c r="H187" s="148">
        <f t="shared" si="12"/>
        <v>48946.323698445995</v>
      </c>
      <c r="I187" s="143">
        <f t="shared" si="13"/>
        <v>14683.897109533798</v>
      </c>
      <c r="J187" s="90">
        <f t="shared" si="11"/>
        <v>34262.426588912196</v>
      </c>
      <c r="L187" s="152">
        <f t="shared" si="14"/>
        <v>-1398.466391384165</v>
      </c>
      <c r="M187" s="23"/>
    </row>
    <row r="188" spans="2:13" ht="16.5" customHeight="1" x14ac:dyDescent="0.2">
      <c r="B188" s="131" t="s">
        <v>253</v>
      </c>
      <c r="C188" s="108">
        <v>20168</v>
      </c>
      <c r="D188" s="108">
        <v>3</v>
      </c>
      <c r="E188" s="143">
        <v>34961.659784604279</v>
      </c>
      <c r="F188" s="90">
        <f t="shared" si="10"/>
        <v>104884.97935381284</v>
      </c>
      <c r="H188" s="148">
        <f t="shared" si="12"/>
        <v>48946.323698445995</v>
      </c>
      <c r="I188" s="143">
        <f t="shared" si="13"/>
        <v>14683.897109533798</v>
      </c>
      <c r="J188" s="90">
        <f t="shared" si="11"/>
        <v>34262.426588912196</v>
      </c>
      <c r="L188" s="152">
        <f t="shared" si="14"/>
        <v>-2097.6995870762476</v>
      </c>
      <c r="M188" s="23"/>
    </row>
    <row r="189" spans="2:13" ht="16.5" customHeight="1" x14ac:dyDescent="0.2">
      <c r="B189" s="131" t="s">
        <v>254</v>
      </c>
      <c r="C189" s="108">
        <v>20169</v>
      </c>
      <c r="D189" s="108">
        <v>2</v>
      </c>
      <c r="E189" s="143">
        <v>382021.37345652189</v>
      </c>
      <c r="F189" s="90">
        <f t="shared" si="10"/>
        <v>764042.74691304378</v>
      </c>
      <c r="H189" s="148">
        <f t="shared" si="12"/>
        <v>534829.92283913062</v>
      </c>
      <c r="I189" s="143">
        <f t="shared" si="13"/>
        <v>160448.97685173919</v>
      </c>
      <c r="J189" s="90">
        <f t="shared" si="11"/>
        <v>374380.9459873914</v>
      </c>
      <c r="L189" s="152">
        <f t="shared" si="14"/>
        <v>-15280.854938260978</v>
      </c>
      <c r="M189" s="23"/>
    </row>
    <row r="190" spans="2:13" ht="16.5" customHeight="1" x14ac:dyDescent="0.2">
      <c r="B190" s="131" t="s">
        <v>255</v>
      </c>
      <c r="C190" s="108">
        <v>20170</v>
      </c>
      <c r="D190" s="108">
        <v>1</v>
      </c>
      <c r="E190" s="143">
        <v>11572310</v>
      </c>
      <c r="F190" s="90">
        <f t="shared" si="10"/>
        <v>11572310</v>
      </c>
      <c r="H190" s="148">
        <f t="shared" si="12"/>
        <v>16201234</v>
      </c>
      <c r="I190" s="143">
        <f t="shared" si="13"/>
        <v>4860370.2</v>
      </c>
      <c r="J190" s="90">
        <f t="shared" si="11"/>
        <v>11340863.800000001</v>
      </c>
      <c r="L190" s="152">
        <f t="shared" si="14"/>
        <v>-231446.19999999925</v>
      </c>
      <c r="M190" s="23"/>
    </row>
    <row r="191" spans="2:13" ht="16.5" customHeight="1" x14ac:dyDescent="0.2">
      <c r="B191" s="131" t="s">
        <v>256</v>
      </c>
      <c r="C191" s="108">
        <v>20171</v>
      </c>
      <c r="D191" s="108">
        <v>1</v>
      </c>
      <c r="E191" s="143">
        <v>1255837.5</v>
      </c>
      <c r="F191" s="90">
        <f t="shared" si="10"/>
        <v>1255837.5</v>
      </c>
      <c r="H191" s="148">
        <f t="shared" si="12"/>
        <v>1758172.5</v>
      </c>
      <c r="I191" s="143">
        <f t="shared" si="13"/>
        <v>527451.75</v>
      </c>
      <c r="J191" s="90">
        <f t="shared" si="11"/>
        <v>1230720.75</v>
      </c>
      <c r="L191" s="152">
        <f t="shared" si="14"/>
        <v>-25116.75</v>
      </c>
      <c r="M191" s="23"/>
    </row>
    <row r="192" spans="2:13" ht="16.5" customHeight="1" x14ac:dyDescent="0.2">
      <c r="B192" s="131" t="s">
        <v>257</v>
      </c>
      <c r="C192" s="108">
        <v>20172</v>
      </c>
      <c r="D192" s="108">
        <v>1</v>
      </c>
      <c r="E192" s="143">
        <v>5154107.812446286</v>
      </c>
      <c r="F192" s="90">
        <f t="shared" si="10"/>
        <v>5154107.812446286</v>
      </c>
      <c r="H192" s="148">
        <f t="shared" si="12"/>
        <v>7215750.9374248004</v>
      </c>
      <c r="I192" s="143">
        <f t="shared" si="13"/>
        <v>2164725.2812274401</v>
      </c>
      <c r="J192" s="90">
        <f t="shared" si="11"/>
        <v>5051025.6561973598</v>
      </c>
      <c r="L192" s="152">
        <f t="shared" si="14"/>
        <v>-103082.15624892619</v>
      </c>
      <c r="M192" s="23"/>
    </row>
    <row r="193" spans="2:13" ht="16.5" customHeight="1" x14ac:dyDescent="0.2">
      <c r="B193" s="131" t="s">
        <v>258</v>
      </c>
      <c r="C193" s="108">
        <v>20173</v>
      </c>
      <c r="D193" s="108">
        <v>2</v>
      </c>
      <c r="E193" s="143">
        <v>20597.372734430297</v>
      </c>
      <c r="F193" s="90">
        <f t="shared" si="10"/>
        <v>41194.745468860594</v>
      </c>
      <c r="H193" s="148">
        <f t="shared" si="12"/>
        <v>28836.321828202417</v>
      </c>
      <c r="I193" s="143">
        <f t="shared" si="13"/>
        <v>8650.8965484607252</v>
      </c>
      <c r="J193" s="90">
        <f t="shared" si="11"/>
        <v>20185.425279741692</v>
      </c>
      <c r="L193" s="152">
        <f t="shared" si="14"/>
        <v>-823.89490937720984</v>
      </c>
      <c r="M193" s="23"/>
    </row>
    <row r="194" spans="2:13" ht="16.5" customHeight="1" x14ac:dyDescent="0.2">
      <c r="B194" s="131" t="s">
        <v>259</v>
      </c>
      <c r="C194" s="108">
        <v>20174</v>
      </c>
      <c r="D194" s="108">
        <v>2</v>
      </c>
      <c r="E194" s="143">
        <v>20597.372734430297</v>
      </c>
      <c r="F194" s="90">
        <f t="shared" si="10"/>
        <v>41194.745468860594</v>
      </c>
      <c r="H194" s="148">
        <f t="shared" si="12"/>
        <v>28836.321828202417</v>
      </c>
      <c r="I194" s="143">
        <f t="shared" si="13"/>
        <v>8650.8965484607252</v>
      </c>
      <c r="J194" s="90">
        <f t="shared" si="11"/>
        <v>20185.425279741692</v>
      </c>
      <c r="L194" s="152">
        <f t="shared" si="14"/>
        <v>-823.89490937720984</v>
      </c>
      <c r="M194" s="23"/>
    </row>
    <row r="195" spans="2:13" ht="16.5" customHeight="1" x14ac:dyDescent="0.2">
      <c r="B195" s="131" t="s">
        <v>260</v>
      </c>
      <c r="C195" s="108">
        <v>20175</v>
      </c>
      <c r="D195" s="108">
        <v>50</v>
      </c>
      <c r="E195" s="143">
        <v>535.53169109518774</v>
      </c>
      <c r="F195" s="90">
        <f t="shared" si="10"/>
        <v>26776.584554759385</v>
      </c>
      <c r="H195" s="148">
        <f t="shared" si="12"/>
        <v>749.7443675332629</v>
      </c>
      <c r="I195" s="143">
        <f t="shared" si="13"/>
        <v>224.92331025997888</v>
      </c>
      <c r="J195" s="90">
        <f t="shared" si="11"/>
        <v>524.82105727328405</v>
      </c>
      <c r="L195" s="152">
        <f t="shared" si="14"/>
        <v>-535.53169109518421</v>
      </c>
      <c r="M195" s="23"/>
    </row>
    <row r="196" spans="2:13" ht="16.5" customHeight="1" x14ac:dyDescent="0.2">
      <c r="B196" s="131" t="s">
        <v>261</v>
      </c>
      <c r="C196" s="108">
        <v>20176</v>
      </c>
      <c r="D196" s="108">
        <v>25</v>
      </c>
      <c r="E196" s="143">
        <v>453.32506002229138</v>
      </c>
      <c r="F196" s="90">
        <f t="shared" si="10"/>
        <v>11333.126500557284</v>
      </c>
      <c r="H196" s="148">
        <f t="shared" si="12"/>
        <v>634.65508403120793</v>
      </c>
      <c r="I196" s="143">
        <f t="shared" si="13"/>
        <v>190.39652520936238</v>
      </c>
      <c r="J196" s="90">
        <f t="shared" si="11"/>
        <v>444.25855882184555</v>
      </c>
      <c r="L196" s="152">
        <f t="shared" si="14"/>
        <v>-226.66253001114569</v>
      </c>
      <c r="M196" s="23"/>
    </row>
    <row r="197" spans="2:13" ht="16.5" customHeight="1" x14ac:dyDescent="0.2">
      <c r="B197" s="131" t="s">
        <v>262</v>
      </c>
      <c r="C197" s="108">
        <v>20177</v>
      </c>
      <c r="D197" s="108">
        <v>25</v>
      </c>
      <c r="E197" s="143">
        <v>2789.6926770602549</v>
      </c>
      <c r="F197" s="90">
        <f t="shared" si="10"/>
        <v>69742.316926506377</v>
      </c>
      <c r="H197" s="148">
        <f t="shared" si="12"/>
        <v>3905.5697478843567</v>
      </c>
      <c r="I197" s="143">
        <f t="shared" si="13"/>
        <v>1171.670924365307</v>
      </c>
      <c r="J197" s="90">
        <f t="shared" si="11"/>
        <v>2733.89882351905</v>
      </c>
      <c r="L197" s="152">
        <f t="shared" si="14"/>
        <v>-1394.8463385301238</v>
      </c>
      <c r="M197" s="23"/>
    </row>
    <row r="198" spans="2:13" ht="16.5" customHeight="1" x14ac:dyDescent="0.2">
      <c r="B198" s="131" t="s">
        <v>263</v>
      </c>
      <c r="C198" s="108">
        <v>20178</v>
      </c>
      <c r="D198" s="108">
        <v>12</v>
      </c>
      <c r="E198" s="143">
        <v>26439.077318728421</v>
      </c>
      <c r="F198" s="90">
        <f t="shared" si="10"/>
        <v>317268.92782474105</v>
      </c>
      <c r="H198" s="148">
        <f t="shared" si="12"/>
        <v>37014.708246219787</v>
      </c>
      <c r="I198" s="143">
        <f t="shared" si="13"/>
        <v>11104.412473865936</v>
      </c>
      <c r="J198" s="90">
        <f t="shared" si="11"/>
        <v>25910.295772353849</v>
      </c>
      <c r="L198" s="152">
        <f t="shared" si="14"/>
        <v>-6345.378556494863</v>
      </c>
      <c r="M198" s="23"/>
    </row>
    <row r="199" spans="2:13" ht="16.5" customHeight="1" x14ac:dyDescent="0.2">
      <c r="B199" s="131" t="s">
        <v>264</v>
      </c>
      <c r="C199" s="108">
        <v>20179</v>
      </c>
      <c r="D199" s="108">
        <v>20</v>
      </c>
      <c r="E199" s="143">
        <v>27969.586910872611</v>
      </c>
      <c r="F199" s="90">
        <f t="shared" si="10"/>
        <v>559391.73821745219</v>
      </c>
      <c r="H199" s="148">
        <f t="shared" si="12"/>
        <v>39157.42167522166</v>
      </c>
      <c r="I199" s="143">
        <f t="shared" si="13"/>
        <v>11747.226502566498</v>
      </c>
      <c r="J199" s="90">
        <f t="shared" si="11"/>
        <v>27410.195172655163</v>
      </c>
      <c r="L199" s="152">
        <f t="shared" si="14"/>
        <v>-11187.834764348954</v>
      </c>
      <c r="M199" s="23"/>
    </row>
    <row r="200" spans="2:13" ht="16.5" customHeight="1" x14ac:dyDescent="0.2">
      <c r="B200" s="131" t="s">
        <v>265</v>
      </c>
      <c r="C200" s="108">
        <v>20180</v>
      </c>
      <c r="D200" s="108">
        <v>1</v>
      </c>
      <c r="E200" s="143">
        <v>26439.077318728425</v>
      </c>
      <c r="F200" s="90">
        <f t="shared" si="10"/>
        <v>26439.077318728425</v>
      </c>
      <c r="H200" s="148">
        <f t="shared" si="12"/>
        <v>37014.708246219794</v>
      </c>
      <c r="I200" s="143">
        <f t="shared" si="13"/>
        <v>11104.412473865937</v>
      </c>
      <c r="J200" s="90">
        <f t="shared" si="11"/>
        <v>25910.295772353857</v>
      </c>
      <c r="L200" s="152">
        <f t="shared" si="14"/>
        <v>-528.78154637456828</v>
      </c>
      <c r="M200" s="23"/>
    </row>
    <row r="201" spans="2:13" ht="16.5" customHeight="1" x14ac:dyDescent="0.2">
      <c r="B201" s="131" t="s">
        <v>266</v>
      </c>
      <c r="C201" s="108">
        <v>20181</v>
      </c>
      <c r="D201" s="108">
        <v>1</v>
      </c>
      <c r="E201" s="143">
        <v>26439.077318728425</v>
      </c>
      <c r="F201" s="90">
        <f t="shared" si="10"/>
        <v>26439.077318728425</v>
      </c>
      <c r="H201" s="148">
        <f t="shared" si="12"/>
        <v>37014.708246219794</v>
      </c>
      <c r="I201" s="143">
        <f t="shared" si="13"/>
        <v>11104.412473865937</v>
      </c>
      <c r="J201" s="90">
        <f t="shared" si="11"/>
        <v>25910.295772353857</v>
      </c>
      <c r="L201" s="152">
        <f t="shared" si="14"/>
        <v>-528.78154637456828</v>
      </c>
      <c r="M201" s="23"/>
    </row>
    <row r="202" spans="2:13" ht="16.5" customHeight="1" x14ac:dyDescent="0.2">
      <c r="B202" s="131" t="s">
        <v>267</v>
      </c>
      <c r="C202" s="108">
        <v>20182</v>
      </c>
      <c r="D202" s="108">
        <v>1</v>
      </c>
      <c r="E202" s="143">
        <v>102306.24183687897</v>
      </c>
      <c r="F202" s="90">
        <f t="shared" si="10"/>
        <v>102306.24183687897</v>
      </c>
      <c r="H202" s="148">
        <f t="shared" si="12"/>
        <v>143228.73857163056</v>
      </c>
      <c r="I202" s="143">
        <f t="shared" si="13"/>
        <v>42968.621571489166</v>
      </c>
      <c r="J202" s="90">
        <f t="shared" si="11"/>
        <v>100260.11700014138</v>
      </c>
      <c r="L202" s="152">
        <f t="shared" si="14"/>
        <v>-2046.1248367375811</v>
      </c>
      <c r="M202" s="23"/>
    </row>
    <row r="203" spans="2:13" ht="16.5" customHeight="1" x14ac:dyDescent="0.2">
      <c r="B203" s="131" t="s">
        <v>268</v>
      </c>
      <c r="C203" s="108">
        <v>20183</v>
      </c>
      <c r="D203" s="108">
        <v>8</v>
      </c>
      <c r="E203" s="143">
        <v>26439.077318728421</v>
      </c>
      <c r="F203" s="90">
        <f t="shared" si="10"/>
        <v>211512.61854982737</v>
      </c>
      <c r="H203" s="148">
        <f t="shared" si="12"/>
        <v>37014.708246219787</v>
      </c>
      <c r="I203" s="143">
        <f t="shared" si="13"/>
        <v>11104.412473865936</v>
      </c>
      <c r="J203" s="90">
        <f t="shared" si="11"/>
        <v>25910.295772353849</v>
      </c>
      <c r="L203" s="152">
        <f t="shared" si="14"/>
        <v>-4230.2523709965753</v>
      </c>
      <c r="M203" s="23"/>
    </row>
    <row r="204" spans="2:13" ht="16.5" customHeight="1" x14ac:dyDescent="0.2">
      <c r="B204" s="131" t="s">
        <v>269</v>
      </c>
      <c r="C204" s="108">
        <v>20184</v>
      </c>
      <c r="D204" s="108">
        <v>34</v>
      </c>
      <c r="E204" s="143">
        <v>26439.077318728421</v>
      </c>
      <c r="F204" s="90">
        <f t="shared" si="10"/>
        <v>898928.62883676635</v>
      </c>
      <c r="H204" s="148">
        <f t="shared" si="12"/>
        <v>37014.708246219787</v>
      </c>
      <c r="I204" s="143">
        <f t="shared" si="13"/>
        <v>11104.412473865936</v>
      </c>
      <c r="J204" s="90">
        <f t="shared" si="11"/>
        <v>25910.295772353849</v>
      </c>
      <c r="L204" s="152">
        <f t="shared" si="14"/>
        <v>-17978.572576735445</v>
      </c>
      <c r="M204" s="23"/>
    </row>
    <row r="205" spans="2:13" ht="16.5" customHeight="1" x14ac:dyDescent="0.2">
      <c r="B205" s="131" t="s">
        <v>270</v>
      </c>
      <c r="C205" s="108">
        <v>20185</v>
      </c>
      <c r="D205" s="108">
        <v>21</v>
      </c>
      <c r="E205" s="143">
        <v>27969.586910872611</v>
      </c>
      <c r="F205" s="90">
        <f t="shared" si="10"/>
        <v>587361.3251283248</v>
      </c>
      <c r="H205" s="148">
        <f t="shared" si="12"/>
        <v>39157.42167522166</v>
      </c>
      <c r="I205" s="143">
        <f t="shared" si="13"/>
        <v>11747.226502566498</v>
      </c>
      <c r="J205" s="90">
        <f t="shared" si="11"/>
        <v>27410.195172655163</v>
      </c>
      <c r="L205" s="152">
        <f t="shared" si="14"/>
        <v>-11747.226502566402</v>
      </c>
      <c r="M205" s="23"/>
    </row>
    <row r="206" spans="2:13" ht="16.5" customHeight="1" x14ac:dyDescent="0.2">
      <c r="B206" s="131" t="s">
        <v>271</v>
      </c>
      <c r="C206" s="108">
        <v>20186</v>
      </c>
      <c r="D206" s="108">
        <v>3</v>
      </c>
      <c r="E206" s="143">
        <v>13948.463385301271</v>
      </c>
      <c r="F206" s="90">
        <f t="shared" si="10"/>
        <v>41845.390155903813</v>
      </c>
      <c r="H206" s="148">
        <f t="shared" si="12"/>
        <v>19527.848739421781</v>
      </c>
      <c r="I206" s="143">
        <f t="shared" si="13"/>
        <v>5858.3546218265337</v>
      </c>
      <c r="J206" s="90">
        <f t="shared" si="11"/>
        <v>13669.494117595248</v>
      </c>
      <c r="L206" s="152">
        <f t="shared" si="14"/>
        <v>-836.90780311806884</v>
      </c>
      <c r="M206" s="23"/>
    </row>
    <row r="207" spans="2:13" ht="16.5" customHeight="1" x14ac:dyDescent="0.2">
      <c r="B207" s="131" t="s">
        <v>272</v>
      </c>
      <c r="C207" s="108">
        <v>20187</v>
      </c>
      <c r="D207" s="108">
        <v>3</v>
      </c>
      <c r="E207" s="143">
        <v>16477.898187544237</v>
      </c>
      <c r="F207" s="90">
        <f t="shared" si="10"/>
        <v>49433.694562632707</v>
      </c>
      <c r="H207" s="148">
        <f t="shared" si="12"/>
        <v>23069.057462561934</v>
      </c>
      <c r="I207" s="143">
        <f t="shared" si="13"/>
        <v>6920.7172387685796</v>
      </c>
      <c r="J207" s="90">
        <f t="shared" si="11"/>
        <v>16148.340223793355</v>
      </c>
      <c r="L207" s="152">
        <f t="shared" si="14"/>
        <v>-988.67389125264526</v>
      </c>
      <c r="M207" s="23"/>
    </row>
    <row r="208" spans="2:13" ht="16.5" customHeight="1" x14ac:dyDescent="0.2">
      <c r="B208" s="131" t="s">
        <v>273</v>
      </c>
      <c r="C208" s="108">
        <v>20188</v>
      </c>
      <c r="D208" s="108">
        <v>22</v>
      </c>
      <c r="E208" s="143">
        <v>17714.071710219319</v>
      </c>
      <c r="F208" s="90">
        <f t="shared" si="10"/>
        <v>389709.577624825</v>
      </c>
      <c r="H208" s="148">
        <f t="shared" si="12"/>
        <v>24799.700394307049</v>
      </c>
      <c r="I208" s="143">
        <f t="shared" si="13"/>
        <v>7439.910118292114</v>
      </c>
      <c r="J208" s="90">
        <f t="shared" si="11"/>
        <v>17359.790276014934</v>
      </c>
      <c r="L208" s="152">
        <f t="shared" si="14"/>
        <v>-7794.1915524964861</v>
      </c>
      <c r="M208" s="23"/>
    </row>
    <row r="209" spans="2:13" ht="16.5" customHeight="1" x14ac:dyDescent="0.2">
      <c r="B209" s="131" t="s">
        <v>274</v>
      </c>
      <c r="C209" s="108">
        <v>20189</v>
      </c>
      <c r="D209" s="108">
        <v>21</v>
      </c>
      <c r="E209" s="143">
        <v>4550</v>
      </c>
      <c r="F209" s="90">
        <f t="shared" si="10"/>
        <v>95550</v>
      </c>
      <c r="H209" s="148">
        <f t="shared" si="12"/>
        <v>6370</v>
      </c>
      <c r="I209" s="143">
        <f t="shared" si="13"/>
        <v>1911</v>
      </c>
      <c r="J209" s="90">
        <f t="shared" si="11"/>
        <v>4459</v>
      </c>
      <c r="L209" s="152">
        <f t="shared" si="14"/>
        <v>-1911</v>
      </c>
      <c r="M209" s="23"/>
    </row>
    <row r="210" spans="2:13" ht="16.5" customHeight="1" x14ac:dyDescent="0.2">
      <c r="B210" s="131" t="s">
        <v>275</v>
      </c>
      <c r="C210" s="108">
        <v>20190</v>
      </c>
      <c r="D210" s="108">
        <v>16</v>
      </c>
      <c r="E210" s="143">
        <v>4550</v>
      </c>
      <c r="F210" s="90">
        <f t="shared" si="10"/>
        <v>72800</v>
      </c>
      <c r="H210" s="148">
        <f t="shared" si="12"/>
        <v>6370</v>
      </c>
      <c r="I210" s="143">
        <f t="shared" si="13"/>
        <v>1911</v>
      </c>
      <c r="J210" s="90">
        <f t="shared" si="11"/>
        <v>4459</v>
      </c>
      <c r="L210" s="152">
        <f t="shared" si="14"/>
        <v>-1456</v>
      </c>
      <c r="M210" s="23"/>
    </row>
    <row r="211" spans="2:13" ht="16.5" customHeight="1" x14ac:dyDescent="0.2">
      <c r="B211" s="131" t="s">
        <v>276</v>
      </c>
      <c r="C211" s="108">
        <v>20191</v>
      </c>
      <c r="D211" s="108">
        <v>12</v>
      </c>
      <c r="E211" s="143">
        <v>4550</v>
      </c>
      <c r="F211" s="90">
        <f t="shared" si="10"/>
        <v>54600</v>
      </c>
      <c r="H211" s="148">
        <f t="shared" si="12"/>
        <v>6370</v>
      </c>
      <c r="I211" s="143">
        <f t="shared" si="13"/>
        <v>1911</v>
      </c>
      <c r="J211" s="90">
        <f t="shared" si="11"/>
        <v>4459</v>
      </c>
      <c r="L211" s="152">
        <f t="shared" si="14"/>
        <v>-1092</v>
      </c>
      <c r="M211" s="23"/>
    </row>
    <row r="212" spans="2:13" ht="16.5" customHeight="1" x14ac:dyDescent="0.2">
      <c r="B212" s="131" t="s">
        <v>277</v>
      </c>
      <c r="C212" s="108">
        <v>20192</v>
      </c>
      <c r="D212" s="108">
        <v>24</v>
      </c>
      <c r="E212" s="143">
        <v>3777.3285841495995</v>
      </c>
      <c r="F212" s="90">
        <f t="shared" si="10"/>
        <v>90655.886019590384</v>
      </c>
      <c r="H212" s="148">
        <f t="shared" si="12"/>
        <v>5288.2600178094399</v>
      </c>
      <c r="I212" s="143">
        <f t="shared" si="13"/>
        <v>1586.4780053428319</v>
      </c>
      <c r="J212" s="90">
        <f t="shared" si="11"/>
        <v>3701.7820124666077</v>
      </c>
      <c r="L212" s="152">
        <f t="shared" si="14"/>
        <v>-1813.1177203918014</v>
      </c>
      <c r="M212" s="23"/>
    </row>
    <row r="213" spans="2:13" ht="16.5" customHeight="1" x14ac:dyDescent="0.2">
      <c r="B213" s="131" t="s">
        <v>278</v>
      </c>
      <c r="C213" s="108">
        <v>20193</v>
      </c>
      <c r="D213" s="108">
        <v>16</v>
      </c>
      <c r="E213" s="143">
        <v>17714.071710219319</v>
      </c>
      <c r="F213" s="90">
        <f t="shared" ref="F213:F276" si="15">+E213*D213</f>
        <v>283425.14736350911</v>
      </c>
      <c r="H213" s="148">
        <f t="shared" si="12"/>
        <v>24799.700394307049</v>
      </c>
      <c r="I213" s="143">
        <f t="shared" si="13"/>
        <v>7439.910118292114</v>
      </c>
      <c r="J213" s="90">
        <f t="shared" ref="J213:J276" si="16">H213-I213</f>
        <v>17359.790276014934</v>
      </c>
      <c r="L213" s="152">
        <f t="shared" si="14"/>
        <v>-5668.5029472701717</v>
      </c>
      <c r="M213" s="23"/>
    </row>
    <row r="214" spans="2:13" ht="16.5" customHeight="1" x14ac:dyDescent="0.2">
      <c r="B214" s="131" t="s">
        <v>279</v>
      </c>
      <c r="C214" s="108">
        <v>20194</v>
      </c>
      <c r="D214" s="108">
        <v>6</v>
      </c>
      <c r="E214" s="143">
        <v>4550</v>
      </c>
      <c r="F214" s="90">
        <f t="shared" si="15"/>
        <v>27300</v>
      </c>
      <c r="H214" s="148">
        <f t="shared" ref="H214:H277" si="17">(E214*40%)+E214</f>
        <v>6370</v>
      </c>
      <c r="I214" s="143">
        <f t="shared" ref="I214:I277" si="18">H214*30%</f>
        <v>1911</v>
      </c>
      <c r="J214" s="90">
        <f t="shared" si="16"/>
        <v>4459</v>
      </c>
      <c r="L214" s="152">
        <f t="shared" ref="L214:L277" si="19">+(J214-E214)*D214</f>
        <v>-546</v>
      </c>
      <c r="M214" s="23"/>
    </row>
    <row r="215" spans="2:13" ht="16.5" customHeight="1" x14ac:dyDescent="0.2">
      <c r="B215" s="131" t="s">
        <v>280</v>
      </c>
      <c r="C215" s="108">
        <v>20195</v>
      </c>
      <c r="D215" s="108">
        <v>22</v>
      </c>
      <c r="E215" s="143">
        <v>17714.071710219319</v>
      </c>
      <c r="F215" s="90">
        <f t="shared" si="15"/>
        <v>389709.577624825</v>
      </c>
      <c r="H215" s="148">
        <f t="shared" si="17"/>
        <v>24799.700394307049</v>
      </c>
      <c r="I215" s="143">
        <f t="shared" si="18"/>
        <v>7439.910118292114</v>
      </c>
      <c r="J215" s="90">
        <f t="shared" si="16"/>
        <v>17359.790276014934</v>
      </c>
      <c r="L215" s="152">
        <f t="shared" si="19"/>
        <v>-7794.1915524964861</v>
      </c>
      <c r="M215" s="23"/>
    </row>
    <row r="216" spans="2:13" ht="16.5" customHeight="1" x14ac:dyDescent="0.2">
      <c r="B216" s="131" t="s">
        <v>281</v>
      </c>
      <c r="C216" s="108">
        <v>20196</v>
      </c>
      <c r="D216" s="108">
        <v>2</v>
      </c>
      <c r="E216" s="143">
        <v>62425.599224775433</v>
      </c>
      <c r="F216" s="90">
        <f t="shared" si="15"/>
        <v>124851.19844955087</v>
      </c>
      <c r="H216" s="148">
        <f t="shared" si="17"/>
        <v>87395.838914685606</v>
      </c>
      <c r="I216" s="143">
        <f t="shared" si="18"/>
        <v>26218.751674405681</v>
      </c>
      <c r="J216" s="90">
        <f t="shared" si="16"/>
        <v>61177.087240279929</v>
      </c>
      <c r="L216" s="152">
        <f t="shared" si="19"/>
        <v>-2497.0239689910086</v>
      </c>
      <c r="M216" s="23"/>
    </row>
    <row r="217" spans="2:13" ht="16.5" customHeight="1" x14ac:dyDescent="0.2">
      <c r="B217" s="131" t="s">
        <v>282</v>
      </c>
      <c r="C217" s="108">
        <v>20197</v>
      </c>
      <c r="D217" s="108">
        <v>2</v>
      </c>
      <c r="E217" s="143">
        <v>62425.599224775433</v>
      </c>
      <c r="F217" s="90">
        <f t="shared" si="15"/>
        <v>124851.19844955087</v>
      </c>
      <c r="H217" s="148">
        <f t="shared" si="17"/>
        <v>87395.838914685606</v>
      </c>
      <c r="I217" s="143">
        <f t="shared" si="18"/>
        <v>26218.751674405681</v>
      </c>
      <c r="J217" s="90">
        <f t="shared" si="16"/>
        <v>61177.087240279929</v>
      </c>
      <c r="L217" s="152">
        <f t="shared" si="19"/>
        <v>-2497.0239689910086</v>
      </c>
      <c r="M217" s="23"/>
    </row>
    <row r="218" spans="2:13" ht="16.5" customHeight="1" x14ac:dyDescent="0.2">
      <c r="B218" s="131" t="s">
        <v>283</v>
      </c>
      <c r="C218" s="108">
        <v>20198</v>
      </c>
      <c r="D218" s="108">
        <v>2</v>
      </c>
      <c r="E218" s="143">
        <v>72854.69913072692</v>
      </c>
      <c r="F218" s="90">
        <f t="shared" si="15"/>
        <v>145709.39826145384</v>
      </c>
      <c r="H218" s="148">
        <f t="shared" si="17"/>
        <v>101996.57878301769</v>
      </c>
      <c r="I218" s="143">
        <f t="shared" si="18"/>
        <v>30598.973634905306</v>
      </c>
      <c r="J218" s="90">
        <f t="shared" si="16"/>
        <v>71397.605148112372</v>
      </c>
      <c r="L218" s="152">
        <f t="shared" si="19"/>
        <v>-2914.1879652290954</v>
      </c>
      <c r="M218" s="23"/>
    </row>
    <row r="219" spans="2:13" ht="16.5" customHeight="1" x14ac:dyDescent="0.2">
      <c r="B219" s="131" t="s">
        <v>284</v>
      </c>
      <c r="C219" s="108">
        <v>20199</v>
      </c>
      <c r="D219" s="108">
        <v>3</v>
      </c>
      <c r="E219" s="143">
        <v>72854.69913072692</v>
      </c>
      <c r="F219" s="90">
        <f t="shared" si="15"/>
        <v>218564.09739218076</v>
      </c>
      <c r="H219" s="148">
        <f t="shared" si="17"/>
        <v>101996.57878301769</v>
      </c>
      <c r="I219" s="143">
        <f t="shared" si="18"/>
        <v>30598.973634905306</v>
      </c>
      <c r="J219" s="90">
        <f t="shared" si="16"/>
        <v>71397.605148112372</v>
      </c>
      <c r="L219" s="152">
        <f t="shared" si="19"/>
        <v>-4371.2819478436431</v>
      </c>
      <c r="M219" s="23"/>
    </row>
    <row r="220" spans="2:13" ht="16.5" customHeight="1" x14ac:dyDescent="0.2">
      <c r="B220" s="131" t="s">
        <v>285</v>
      </c>
      <c r="C220" s="108">
        <v>20200</v>
      </c>
      <c r="D220" s="108">
        <v>2</v>
      </c>
      <c r="E220" s="143">
        <v>72275.440469834488</v>
      </c>
      <c r="F220" s="90">
        <f t="shared" si="15"/>
        <v>144550.88093966898</v>
      </c>
      <c r="H220" s="148">
        <f t="shared" si="17"/>
        <v>101185.61665776829</v>
      </c>
      <c r="I220" s="143">
        <f t="shared" si="18"/>
        <v>30355.684997330485</v>
      </c>
      <c r="J220" s="90">
        <f t="shared" si="16"/>
        <v>70829.931660437811</v>
      </c>
      <c r="L220" s="152">
        <f t="shared" si="19"/>
        <v>-2891.0176187933539</v>
      </c>
      <c r="M220" s="23"/>
    </row>
    <row r="221" spans="2:13" ht="16.5" customHeight="1" x14ac:dyDescent="0.2">
      <c r="B221" s="131" t="s">
        <v>286</v>
      </c>
      <c r="C221" s="108">
        <v>20201</v>
      </c>
      <c r="D221" s="108">
        <v>2</v>
      </c>
      <c r="E221" s="143">
        <v>72275.440469834488</v>
      </c>
      <c r="F221" s="90">
        <f t="shared" si="15"/>
        <v>144550.88093966898</v>
      </c>
      <c r="H221" s="148">
        <f t="shared" si="17"/>
        <v>101185.61665776829</v>
      </c>
      <c r="I221" s="143">
        <f t="shared" si="18"/>
        <v>30355.684997330485</v>
      </c>
      <c r="J221" s="90">
        <f t="shared" si="16"/>
        <v>70829.931660437811</v>
      </c>
      <c r="L221" s="152">
        <f t="shared" si="19"/>
        <v>-2891.0176187933539</v>
      </c>
      <c r="M221" s="23"/>
    </row>
    <row r="222" spans="2:13" ht="16.5" customHeight="1" x14ac:dyDescent="0.2">
      <c r="B222" s="131" t="s">
        <v>287</v>
      </c>
      <c r="C222" s="108">
        <v>20202</v>
      </c>
      <c r="D222" s="108">
        <v>33</v>
      </c>
      <c r="E222" s="143">
        <v>27969.586910872611</v>
      </c>
      <c r="F222" s="90">
        <f t="shared" si="15"/>
        <v>922996.36805879616</v>
      </c>
      <c r="H222" s="148">
        <f t="shared" si="17"/>
        <v>39157.42167522166</v>
      </c>
      <c r="I222" s="143">
        <f t="shared" si="18"/>
        <v>11747.226502566498</v>
      </c>
      <c r="J222" s="90">
        <f t="shared" si="16"/>
        <v>27410.195172655163</v>
      </c>
      <c r="L222" s="152">
        <f t="shared" si="19"/>
        <v>-18459.927361175774</v>
      </c>
      <c r="M222" s="23"/>
    </row>
    <row r="223" spans="2:13" ht="16.5" customHeight="1" x14ac:dyDescent="0.2">
      <c r="B223" s="131" t="s">
        <v>288</v>
      </c>
      <c r="C223" s="108">
        <v>20203</v>
      </c>
      <c r="D223" s="108">
        <v>1</v>
      </c>
      <c r="E223" s="143">
        <v>26439.077318728425</v>
      </c>
      <c r="F223" s="90">
        <f t="shared" si="15"/>
        <v>26439.077318728425</v>
      </c>
      <c r="H223" s="148">
        <f t="shared" si="17"/>
        <v>37014.708246219794</v>
      </c>
      <c r="I223" s="143">
        <f t="shared" si="18"/>
        <v>11104.412473865937</v>
      </c>
      <c r="J223" s="90">
        <f t="shared" si="16"/>
        <v>25910.295772353857</v>
      </c>
      <c r="L223" s="152">
        <f t="shared" si="19"/>
        <v>-528.78154637456828</v>
      </c>
      <c r="M223" s="23"/>
    </row>
    <row r="224" spans="2:13" ht="16.5" customHeight="1" x14ac:dyDescent="0.2">
      <c r="B224" s="131" t="s">
        <v>289</v>
      </c>
      <c r="C224" s="108">
        <v>20204</v>
      </c>
      <c r="D224" s="108">
        <v>1</v>
      </c>
      <c r="E224" s="143">
        <v>26439.077318728425</v>
      </c>
      <c r="F224" s="90">
        <f t="shared" si="15"/>
        <v>26439.077318728425</v>
      </c>
      <c r="H224" s="148">
        <f t="shared" si="17"/>
        <v>37014.708246219794</v>
      </c>
      <c r="I224" s="143">
        <f t="shared" si="18"/>
        <v>11104.412473865937</v>
      </c>
      <c r="J224" s="90">
        <f t="shared" si="16"/>
        <v>25910.295772353857</v>
      </c>
      <c r="L224" s="152">
        <f t="shared" si="19"/>
        <v>-528.78154637456828</v>
      </c>
      <c r="M224" s="23"/>
    </row>
    <row r="225" spans="2:13" ht="16.5" customHeight="1" x14ac:dyDescent="0.2">
      <c r="B225" s="131" t="s">
        <v>290</v>
      </c>
      <c r="C225" s="108">
        <v>20205</v>
      </c>
      <c r="D225" s="108">
        <v>12</v>
      </c>
      <c r="E225" s="143">
        <v>26439.077318728425</v>
      </c>
      <c r="F225" s="90">
        <f t="shared" si="15"/>
        <v>317268.92782474111</v>
      </c>
      <c r="H225" s="148">
        <f t="shared" si="17"/>
        <v>37014.708246219794</v>
      </c>
      <c r="I225" s="143">
        <f t="shared" si="18"/>
        <v>11104.412473865937</v>
      </c>
      <c r="J225" s="90">
        <f t="shared" si="16"/>
        <v>25910.295772353857</v>
      </c>
      <c r="L225" s="152">
        <f t="shared" si="19"/>
        <v>-6345.3785564948193</v>
      </c>
      <c r="M225" s="23"/>
    </row>
    <row r="226" spans="2:13" ht="16.5" customHeight="1" x14ac:dyDescent="0.2">
      <c r="B226" s="131" t="s">
        <v>291</v>
      </c>
      <c r="C226" s="108">
        <v>20206</v>
      </c>
      <c r="D226" s="108">
        <v>12</v>
      </c>
      <c r="E226" s="143">
        <v>26439.077318728425</v>
      </c>
      <c r="F226" s="90">
        <f t="shared" si="15"/>
        <v>317268.92782474111</v>
      </c>
      <c r="H226" s="148">
        <f t="shared" si="17"/>
        <v>37014.708246219794</v>
      </c>
      <c r="I226" s="143">
        <f t="shared" si="18"/>
        <v>11104.412473865937</v>
      </c>
      <c r="J226" s="90">
        <f t="shared" si="16"/>
        <v>25910.295772353857</v>
      </c>
      <c r="L226" s="152">
        <f t="shared" si="19"/>
        <v>-6345.3785564948193</v>
      </c>
      <c r="M226" s="23"/>
    </row>
    <row r="227" spans="2:13" ht="16.5" customHeight="1" x14ac:dyDescent="0.2">
      <c r="B227" s="131" t="s">
        <v>292</v>
      </c>
      <c r="C227" s="108">
        <v>20207</v>
      </c>
      <c r="D227" s="108">
        <v>7</v>
      </c>
      <c r="E227" s="143">
        <v>69769.787368866659</v>
      </c>
      <c r="F227" s="90">
        <f t="shared" si="15"/>
        <v>488388.5115820666</v>
      </c>
      <c r="H227" s="148">
        <f t="shared" si="17"/>
        <v>97677.702316413328</v>
      </c>
      <c r="I227" s="143">
        <f t="shared" si="18"/>
        <v>29303.310694923999</v>
      </c>
      <c r="J227" s="90">
        <f t="shared" si="16"/>
        <v>68374.391621489325</v>
      </c>
      <c r="L227" s="152">
        <f t="shared" si="19"/>
        <v>-9767.7702316413342</v>
      </c>
      <c r="M227" s="23"/>
    </row>
    <row r="228" spans="2:13" ht="16.5" customHeight="1" x14ac:dyDescent="0.2">
      <c r="B228" s="131" t="s">
        <v>293</v>
      </c>
      <c r="C228" s="108">
        <v>20208</v>
      </c>
      <c r="D228" s="108">
        <v>6</v>
      </c>
      <c r="E228" s="143">
        <v>69769.787368866659</v>
      </c>
      <c r="F228" s="90">
        <f t="shared" si="15"/>
        <v>418618.72421319992</v>
      </c>
      <c r="H228" s="148">
        <f t="shared" si="17"/>
        <v>97677.702316413328</v>
      </c>
      <c r="I228" s="143">
        <f t="shared" si="18"/>
        <v>29303.310694923999</v>
      </c>
      <c r="J228" s="90">
        <f t="shared" si="16"/>
        <v>68374.391621489325</v>
      </c>
      <c r="L228" s="152">
        <f t="shared" si="19"/>
        <v>-8372.3744842640008</v>
      </c>
      <c r="M228" s="23"/>
    </row>
    <row r="229" spans="2:13" ht="16.5" customHeight="1" x14ac:dyDescent="0.2">
      <c r="B229" s="131" t="s">
        <v>294</v>
      </c>
      <c r="C229" s="108">
        <v>20209</v>
      </c>
      <c r="D229" s="108">
        <v>2</v>
      </c>
      <c r="E229" s="143">
        <v>69769.787368866659</v>
      </c>
      <c r="F229" s="90">
        <f t="shared" si="15"/>
        <v>139539.57473773332</v>
      </c>
      <c r="H229" s="148">
        <f t="shared" si="17"/>
        <v>97677.702316413328</v>
      </c>
      <c r="I229" s="143">
        <f t="shared" si="18"/>
        <v>29303.310694923999</v>
      </c>
      <c r="J229" s="90">
        <f t="shared" si="16"/>
        <v>68374.391621489325</v>
      </c>
      <c r="L229" s="152">
        <f t="shared" si="19"/>
        <v>-2790.7914947546669</v>
      </c>
      <c r="M229" s="23"/>
    </row>
    <row r="230" spans="2:13" ht="16.5" customHeight="1" x14ac:dyDescent="0.2">
      <c r="B230" s="131" t="s">
        <v>295</v>
      </c>
      <c r="C230" s="108">
        <v>20210</v>
      </c>
      <c r="D230" s="108">
        <v>2</v>
      </c>
      <c r="E230" s="143">
        <v>69211.964174190565</v>
      </c>
      <c r="F230" s="90">
        <f t="shared" si="15"/>
        <v>138423.92834838113</v>
      </c>
      <c r="H230" s="148">
        <f t="shared" si="17"/>
        <v>96896.749843866797</v>
      </c>
      <c r="I230" s="143">
        <f t="shared" si="18"/>
        <v>29069.024953160038</v>
      </c>
      <c r="J230" s="90">
        <f t="shared" si="16"/>
        <v>67827.724890706755</v>
      </c>
      <c r="L230" s="152">
        <f t="shared" si="19"/>
        <v>-2768.4785669676203</v>
      </c>
      <c r="M230" s="23"/>
    </row>
    <row r="231" spans="2:13" ht="16.5" customHeight="1" x14ac:dyDescent="0.2">
      <c r="B231" s="131" t="s">
        <v>296</v>
      </c>
      <c r="C231" s="108">
        <v>20211</v>
      </c>
      <c r="D231" s="108">
        <v>16</v>
      </c>
      <c r="E231" s="143">
        <v>25540.742190693567</v>
      </c>
      <c r="F231" s="90">
        <f t="shared" si="15"/>
        <v>408651.87505109707</v>
      </c>
      <c r="H231" s="148">
        <f t="shared" si="17"/>
        <v>35757.039066970996</v>
      </c>
      <c r="I231" s="143">
        <f t="shared" si="18"/>
        <v>10727.111720091298</v>
      </c>
      <c r="J231" s="90">
        <f t="shared" si="16"/>
        <v>25029.927346879696</v>
      </c>
      <c r="L231" s="152">
        <f t="shared" si="19"/>
        <v>-8173.0375010219286</v>
      </c>
      <c r="M231" s="23"/>
    </row>
    <row r="232" spans="2:13" ht="16.5" customHeight="1" x14ac:dyDescent="0.2">
      <c r="B232" s="131" t="s">
        <v>297</v>
      </c>
      <c r="C232" s="108">
        <v>20212</v>
      </c>
      <c r="D232" s="108">
        <v>3</v>
      </c>
      <c r="E232" s="143">
        <v>34961.659784604279</v>
      </c>
      <c r="F232" s="90">
        <f t="shared" si="15"/>
        <v>104884.97935381284</v>
      </c>
      <c r="H232" s="148">
        <f t="shared" si="17"/>
        <v>48946.323698445995</v>
      </c>
      <c r="I232" s="143">
        <f t="shared" si="18"/>
        <v>14683.897109533798</v>
      </c>
      <c r="J232" s="90">
        <f t="shared" si="16"/>
        <v>34262.426588912196</v>
      </c>
      <c r="L232" s="152">
        <f t="shared" si="19"/>
        <v>-2097.6995870762476</v>
      </c>
      <c r="M232" s="23"/>
    </row>
    <row r="233" spans="2:13" ht="16.5" customHeight="1" x14ac:dyDescent="0.2">
      <c r="B233" s="131" t="s">
        <v>298</v>
      </c>
      <c r="C233" s="108">
        <v>20213</v>
      </c>
      <c r="D233" s="108">
        <v>2</v>
      </c>
      <c r="E233" s="143">
        <v>106552.38541666667</v>
      </c>
      <c r="F233" s="90">
        <f t="shared" si="15"/>
        <v>213104.77083333334</v>
      </c>
      <c r="H233" s="148">
        <f t="shared" si="17"/>
        <v>149173.33958333335</v>
      </c>
      <c r="I233" s="143">
        <f t="shared" si="18"/>
        <v>44752.001875000002</v>
      </c>
      <c r="J233" s="90">
        <f t="shared" si="16"/>
        <v>104421.33770833335</v>
      </c>
      <c r="L233" s="152">
        <f t="shared" si="19"/>
        <v>-4262.0954166666488</v>
      </c>
      <c r="M233" s="23"/>
    </row>
    <row r="234" spans="2:13" ht="16.5" customHeight="1" x14ac:dyDescent="0.2">
      <c r="B234" s="131" t="s">
        <v>299</v>
      </c>
      <c r="C234" s="108">
        <v>20214</v>
      </c>
      <c r="D234" s="108">
        <v>9</v>
      </c>
      <c r="E234" s="143">
        <v>6974.2316926506355</v>
      </c>
      <c r="F234" s="90">
        <f t="shared" si="15"/>
        <v>62768.085233855716</v>
      </c>
      <c r="H234" s="148">
        <f t="shared" si="17"/>
        <v>9763.9243697108905</v>
      </c>
      <c r="I234" s="143">
        <f t="shared" si="18"/>
        <v>2929.1773109132669</v>
      </c>
      <c r="J234" s="90">
        <f t="shared" si="16"/>
        <v>6834.747058797624</v>
      </c>
      <c r="L234" s="152">
        <f t="shared" si="19"/>
        <v>-1255.3617046771033</v>
      </c>
      <c r="M234" s="23"/>
    </row>
    <row r="235" spans="2:13" ht="16.5" customHeight="1" x14ac:dyDescent="0.2">
      <c r="B235" s="131" t="s">
        <v>300</v>
      </c>
      <c r="C235" s="108">
        <v>20215</v>
      </c>
      <c r="D235" s="108">
        <v>4</v>
      </c>
      <c r="E235" s="143">
        <v>5767.2643656404825</v>
      </c>
      <c r="F235" s="90">
        <f t="shared" si="15"/>
        <v>23069.05746256193</v>
      </c>
      <c r="H235" s="148">
        <f t="shared" si="17"/>
        <v>8074.1701118966757</v>
      </c>
      <c r="I235" s="143">
        <f t="shared" si="18"/>
        <v>2422.2510335690026</v>
      </c>
      <c r="J235" s="90">
        <f t="shared" si="16"/>
        <v>5651.9190783276736</v>
      </c>
      <c r="L235" s="152">
        <f t="shared" si="19"/>
        <v>-461.38114925123591</v>
      </c>
      <c r="M235" s="23"/>
    </row>
    <row r="236" spans="2:13" ht="16.5" customHeight="1" x14ac:dyDescent="0.2">
      <c r="B236" s="131" t="s">
        <v>301</v>
      </c>
      <c r="C236" s="108">
        <v>20216</v>
      </c>
      <c r="D236" s="108">
        <v>1</v>
      </c>
      <c r="E236" s="143">
        <v>195671.10382358305</v>
      </c>
      <c r="F236" s="90">
        <f t="shared" si="15"/>
        <v>195671.10382358305</v>
      </c>
      <c r="H236" s="148">
        <f t="shared" si="17"/>
        <v>273939.54535301629</v>
      </c>
      <c r="I236" s="143">
        <f t="shared" si="18"/>
        <v>82181.863605904888</v>
      </c>
      <c r="J236" s="90">
        <f t="shared" si="16"/>
        <v>191757.6817471114</v>
      </c>
      <c r="L236" s="152">
        <f t="shared" si="19"/>
        <v>-3913.4220764716447</v>
      </c>
      <c r="M236" s="23"/>
    </row>
    <row r="237" spans="2:13" ht="16.5" customHeight="1" x14ac:dyDescent="0.2">
      <c r="B237" s="131" t="s">
        <v>302</v>
      </c>
      <c r="C237" s="108">
        <v>20217</v>
      </c>
      <c r="D237" s="108">
        <v>3</v>
      </c>
      <c r="E237" s="143">
        <v>18605</v>
      </c>
      <c r="F237" s="90">
        <f t="shared" si="15"/>
        <v>55815</v>
      </c>
      <c r="H237" s="148">
        <f t="shared" si="17"/>
        <v>26047</v>
      </c>
      <c r="I237" s="143">
        <f t="shared" si="18"/>
        <v>7814.0999999999995</v>
      </c>
      <c r="J237" s="90">
        <f t="shared" si="16"/>
        <v>18232.900000000001</v>
      </c>
      <c r="L237" s="152">
        <f t="shared" si="19"/>
        <v>-1116.2999999999956</v>
      </c>
      <c r="M237" s="23"/>
    </row>
    <row r="238" spans="2:13" ht="16.5" customHeight="1" x14ac:dyDescent="0.2">
      <c r="B238" s="131" t="s">
        <v>303</v>
      </c>
      <c r="C238" s="108">
        <v>20218</v>
      </c>
      <c r="D238" s="108">
        <v>3</v>
      </c>
      <c r="E238" s="143">
        <v>18605</v>
      </c>
      <c r="F238" s="90">
        <f t="shared" si="15"/>
        <v>55815</v>
      </c>
      <c r="H238" s="148">
        <f t="shared" si="17"/>
        <v>26047</v>
      </c>
      <c r="I238" s="143">
        <f t="shared" si="18"/>
        <v>7814.0999999999995</v>
      </c>
      <c r="J238" s="90">
        <f t="shared" si="16"/>
        <v>18232.900000000001</v>
      </c>
      <c r="L238" s="152">
        <f t="shared" si="19"/>
        <v>-1116.2999999999956</v>
      </c>
      <c r="M238" s="23"/>
    </row>
    <row r="239" spans="2:13" ht="16.5" customHeight="1" x14ac:dyDescent="0.2">
      <c r="B239" s="131" t="s">
        <v>304</v>
      </c>
      <c r="C239" s="108">
        <v>20219</v>
      </c>
      <c r="D239" s="108">
        <v>3</v>
      </c>
      <c r="E239" s="143">
        <v>6201.666666666667</v>
      </c>
      <c r="F239" s="90">
        <f t="shared" si="15"/>
        <v>18605</v>
      </c>
      <c r="H239" s="148">
        <f t="shared" si="17"/>
        <v>8682.3333333333339</v>
      </c>
      <c r="I239" s="143">
        <f t="shared" si="18"/>
        <v>2604.7000000000003</v>
      </c>
      <c r="J239" s="90">
        <f t="shared" si="16"/>
        <v>6077.6333333333332</v>
      </c>
      <c r="L239" s="152">
        <f t="shared" si="19"/>
        <v>-372.10000000000127</v>
      </c>
      <c r="M239" s="23"/>
    </row>
    <row r="240" spans="2:13" ht="16.5" customHeight="1" x14ac:dyDescent="0.2">
      <c r="B240" s="131" t="s">
        <v>305</v>
      </c>
      <c r="C240" s="108">
        <v>20220</v>
      </c>
      <c r="D240" s="108">
        <v>3</v>
      </c>
      <c r="E240" s="143">
        <v>11163</v>
      </c>
      <c r="F240" s="90">
        <f t="shared" si="15"/>
        <v>33489</v>
      </c>
      <c r="H240" s="148">
        <f t="shared" si="17"/>
        <v>15628.2</v>
      </c>
      <c r="I240" s="143">
        <f t="shared" si="18"/>
        <v>4688.46</v>
      </c>
      <c r="J240" s="90">
        <f t="shared" si="16"/>
        <v>10939.740000000002</v>
      </c>
      <c r="L240" s="152">
        <f t="shared" si="19"/>
        <v>-669.7799999999952</v>
      </c>
      <c r="M240" s="23"/>
    </row>
    <row r="241" spans="2:13" ht="16.5" customHeight="1" x14ac:dyDescent="0.2">
      <c r="B241" s="131" t="s">
        <v>306</v>
      </c>
      <c r="C241" s="108">
        <v>20221</v>
      </c>
      <c r="D241" s="108">
        <v>4</v>
      </c>
      <c r="E241" s="143">
        <v>7509.88</v>
      </c>
      <c r="F241" s="90">
        <f t="shared" si="15"/>
        <v>30039.52</v>
      </c>
      <c r="H241" s="148">
        <f t="shared" si="17"/>
        <v>10513.832</v>
      </c>
      <c r="I241" s="143">
        <f t="shared" si="18"/>
        <v>3154.1496000000002</v>
      </c>
      <c r="J241" s="90">
        <f t="shared" si="16"/>
        <v>7359.6823999999997</v>
      </c>
      <c r="L241" s="152">
        <f t="shared" si="19"/>
        <v>-600.79040000000168</v>
      </c>
      <c r="M241" s="23"/>
    </row>
    <row r="242" spans="2:13" ht="16.5" customHeight="1" x14ac:dyDescent="0.2">
      <c r="B242" s="131" t="s">
        <v>307</v>
      </c>
      <c r="C242" s="108">
        <v>20222</v>
      </c>
      <c r="D242" s="108">
        <v>4</v>
      </c>
      <c r="E242" s="143">
        <v>7509.88</v>
      </c>
      <c r="F242" s="90">
        <f t="shared" si="15"/>
        <v>30039.52</v>
      </c>
      <c r="H242" s="148">
        <f t="shared" si="17"/>
        <v>10513.832</v>
      </c>
      <c r="I242" s="143">
        <f t="shared" si="18"/>
        <v>3154.1496000000002</v>
      </c>
      <c r="J242" s="90">
        <f t="shared" si="16"/>
        <v>7359.6823999999997</v>
      </c>
      <c r="L242" s="152">
        <f t="shared" si="19"/>
        <v>-600.79040000000168</v>
      </c>
      <c r="M242" s="23"/>
    </row>
    <row r="243" spans="2:13" ht="16.5" customHeight="1" x14ac:dyDescent="0.2">
      <c r="B243" s="131" t="s">
        <v>308</v>
      </c>
      <c r="C243" s="108">
        <v>20223</v>
      </c>
      <c r="D243" s="108">
        <v>1</v>
      </c>
      <c r="E243" s="143">
        <v>69742.316926506363</v>
      </c>
      <c r="F243" s="90">
        <f t="shared" si="15"/>
        <v>69742.316926506363</v>
      </c>
      <c r="H243" s="148">
        <f t="shared" si="17"/>
        <v>97639.243697108905</v>
      </c>
      <c r="I243" s="143">
        <f t="shared" si="18"/>
        <v>29291.773109132671</v>
      </c>
      <c r="J243" s="90">
        <f t="shared" si="16"/>
        <v>68347.470587976233</v>
      </c>
      <c r="L243" s="152">
        <f t="shared" si="19"/>
        <v>-1394.8463385301293</v>
      </c>
      <c r="M243" s="23"/>
    </row>
    <row r="244" spans="2:13" ht="16.5" customHeight="1" x14ac:dyDescent="0.2">
      <c r="B244" s="131" t="s">
        <v>309</v>
      </c>
      <c r="C244" s="108">
        <v>20224</v>
      </c>
      <c r="D244" s="108">
        <v>1</v>
      </c>
      <c r="E244" s="143">
        <v>226662.53001114569</v>
      </c>
      <c r="F244" s="90">
        <f t="shared" si="15"/>
        <v>226662.53001114569</v>
      </c>
      <c r="H244" s="148">
        <f t="shared" si="17"/>
        <v>317327.54201560398</v>
      </c>
      <c r="I244" s="143">
        <f t="shared" si="18"/>
        <v>95198.262604681193</v>
      </c>
      <c r="J244" s="90">
        <f t="shared" si="16"/>
        <v>222129.27941092278</v>
      </c>
      <c r="L244" s="152">
        <f t="shared" si="19"/>
        <v>-4533.2506002229056</v>
      </c>
      <c r="M244" s="23"/>
    </row>
    <row r="245" spans="2:13" ht="16.5" customHeight="1" x14ac:dyDescent="0.2">
      <c r="B245" s="131" t="s">
        <v>309</v>
      </c>
      <c r="C245" s="108">
        <v>20225</v>
      </c>
      <c r="D245" s="108">
        <v>1</v>
      </c>
      <c r="E245" s="143">
        <v>142121.87186756905</v>
      </c>
      <c r="F245" s="90">
        <f t="shared" si="15"/>
        <v>142121.87186756905</v>
      </c>
      <c r="H245" s="148">
        <f t="shared" si="17"/>
        <v>198970.62061459667</v>
      </c>
      <c r="I245" s="143">
        <f t="shared" si="18"/>
        <v>59691.186184378996</v>
      </c>
      <c r="J245" s="90">
        <f t="shared" si="16"/>
        <v>139279.43443021766</v>
      </c>
      <c r="L245" s="152">
        <f t="shared" si="19"/>
        <v>-2842.4374373513856</v>
      </c>
      <c r="M245" s="23"/>
    </row>
    <row r="246" spans="2:13" ht="16.5" customHeight="1" x14ac:dyDescent="0.2">
      <c r="B246" s="131" t="s">
        <v>266</v>
      </c>
      <c r="C246" s="108">
        <v>20226</v>
      </c>
      <c r="D246" s="108">
        <v>1</v>
      </c>
      <c r="E246" s="143">
        <v>31384.042616927865</v>
      </c>
      <c r="F246" s="90">
        <f t="shared" si="15"/>
        <v>31384.042616927865</v>
      </c>
      <c r="H246" s="148">
        <f t="shared" si="17"/>
        <v>43937.659663699014</v>
      </c>
      <c r="I246" s="143">
        <f t="shared" si="18"/>
        <v>13181.297899109704</v>
      </c>
      <c r="J246" s="90">
        <f t="shared" si="16"/>
        <v>30756.36176458931</v>
      </c>
      <c r="L246" s="152">
        <f t="shared" si="19"/>
        <v>-627.68085233855527</v>
      </c>
      <c r="M246" s="23"/>
    </row>
    <row r="247" spans="2:13" ht="16.5" customHeight="1" x14ac:dyDescent="0.2">
      <c r="B247" s="131" t="s">
        <v>267</v>
      </c>
      <c r="C247" s="108">
        <v>20227</v>
      </c>
      <c r="D247" s="108">
        <v>1</v>
      </c>
      <c r="E247" s="143">
        <v>54459.4535098337</v>
      </c>
      <c r="F247" s="90">
        <f t="shared" si="15"/>
        <v>54459.4535098337</v>
      </c>
      <c r="H247" s="148">
        <f t="shared" si="17"/>
        <v>76243.234913767184</v>
      </c>
      <c r="I247" s="143">
        <f t="shared" si="18"/>
        <v>22872.970474130154</v>
      </c>
      <c r="J247" s="90">
        <f t="shared" si="16"/>
        <v>53370.264439637031</v>
      </c>
      <c r="L247" s="152">
        <f t="shared" si="19"/>
        <v>-1089.1890701966695</v>
      </c>
      <c r="M247" s="23"/>
    </row>
    <row r="248" spans="2:13" ht="16.5" customHeight="1" x14ac:dyDescent="0.2">
      <c r="B248" s="131" t="s">
        <v>268</v>
      </c>
      <c r="C248" s="108">
        <v>20228</v>
      </c>
      <c r="D248" s="108">
        <v>1</v>
      </c>
      <c r="E248" s="143">
        <v>3487.1158463253182</v>
      </c>
      <c r="F248" s="90">
        <f t="shared" si="15"/>
        <v>3487.1158463253182</v>
      </c>
      <c r="H248" s="148">
        <f t="shared" si="17"/>
        <v>4881.9621848554452</v>
      </c>
      <c r="I248" s="143">
        <f t="shared" si="18"/>
        <v>1464.5886554566334</v>
      </c>
      <c r="J248" s="90">
        <f t="shared" si="16"/>
        <v>3417.373529398812</v>
      </c>
      <c r="L248" s="152">
        <f t="shared" si="19"/>
        <v>-69.742316926506192</v>
      </c>
      <c r="M248" s="23"/>
    </row>
    <row r="249" spans="2:13" ht="16.5" customHeight="1" x14ac:dyDescent="0.2">
      <c r="B249" s="131" t="s">
        <v>269</v>
      </c>
      <c r="C249" s="108">
        <v>20229</v>
      </c>
      <c r="D249" s="108">
        <v>1</v>
      </c>
      <c r="E249" s="143">
        <v>3487.1158463253182</v>
      </c>
      <c r="F249" s="90">
        <f t="shared" si="15"/>
        <v>3487.1158463253182</v>
      </c>
      <c r="H249" s="148">
        <f t="shared" si="17"/>
        <v>4881.9621848554452</v>
      </c>
      <c r="I249" s="143">
        <f t="shared" si="18"/>
        <v>1464.5886554566334</v>
      </c>
      <c r="J249" s="90">
        <f t="shared" si="16"/>
        <v>3417.373529398812</v>
      </c>
      <c r="L249" s="152">
        <f t="shared" si="19"/>
        <v>-69.742316926506192</v>
      </c>
      <c r="M249" s="23"/>
    </row>
    <row r="250" spans="2:13" ht="16.5" customHeight="1" x14ac:dyDescent="0.2">
      <c r="B250" s="131" t="s">
        <v>270</v>
      </c>
      <c r="C250" s="108">
        <v>20230</v>
      </c>
      <c r="D250" s="108">
        <v>1</v>
      </c>
      <c r="E250" s="143">
        <v>15692.021308463933</v>
      </c>
      <c r="F250" s="90">
        <f t="shared" si="15"/>
        <v>15692.021308463933</v>
      </c>
      <c r="H250" s="148">
        <f t="shared" si="17"/>
        <v>21968.829831849507</v>
      </c>
      <c r="I250" s="143">
        <f t="shared" si="18"/>
        <v>6590.6489495548522</v>
      </c>
      <c r="J250" s="90">
        <f t="shared" si="16"/>
        <v>15378.180882294655</v>
      </c>
      <c r="L250" s="152">
        <f t="shared" si="19"/>
        <v>-313.84042616927763</v>
      </c>
      <c r="M250" s="23"/>
    </row>
    <row r="251" spans="2:13" ht="16.5" customHeight="1" x14ac:dyDescent="0.2">
      <c r="B251" s="131" t="s">
        <v>271</v>
      </c>
      <c r="C251" s="108">
        <v>20231</v>
      </c>
      <c r="D251" s="108">
        <v>1</v>
      </c>
      <c r="E251" s="143">
        <v>17435.579231626591</v>
      </c>
      <c r="F251" s="90">
        <f t="shared" si="15"/>
        <v>17435.579231626591</v>
      </c>
      <c r="H251" s="148">
        <f t="shared" si="17"/>
        <v>24409.810924277226</v>
      </c>
      <c r="I251" s="143">
        <f t="shared" si="18"/>
        <v>7322.9432772831678</v>
      </c>
      <c r="J251" s="90">
        <f t="shared" si="16"/>
        <v>17086.867646994058</v>
      </c>
      <c r="L251" s="152">
        <f t="shared" si="19"/>
        <v>-348.71158463253232</v>
      </c>
      <c r="M251" s="23"/>
    </row>
    <row r="252" spans="2:13" ht="16.5" customHeight="1" x14ac:dyDescent="0.2">
      <c r="B252" s="131" t="s">
        <v>272</v>
      </c>
      <c r="C252" s="108">
        <v>20232</v>
      </c>
      <c r="D252" s="108">
        <v>3</v>
      </c>
      <c r="E252" s="143">
        <v>7671.6548619157002</v>
      </c>
      <c r="F252" s="90">
        <f t="shared" si="15"/>
        <v>23014.964585747101</v>
      </c>
      <c r="H252" s="148">
        <f t="shared" si="17"/>
        <v>10740.31680668198</v>
      </c>
      <c r="I252" s="143">
        <f t="shared" si="18"/>
        <v>3222.0950420045938</v>
      </c>
      <c r="J252" s="90">
        <f t="shared" si="16"/>
        <v>7518.2217646773861</v>
      </c>
      <c r="L252" s="152">
        <f t="shared" si="19"/>
        <v>-460.29929171494223</v>
      </c>
      <c r="M252" s="23"/>
    </row>
    <row r="253" spans="2:13" ht="16.5" customHeight="1" x14ac:dyDescent="0.2">
      <c r="B253" s="131" t="s">
        <v>273</v>
      </c>
      <c r="C253" s="108">
        <v>20233</v>
      </c>
      <c r="D253" s="108">
        <v>1</v>
      </c>
      <c r="E253" s="143">
        <v>10112.635954343423</v>
      </c>
      <c r="F253" s="90">
        <f t="shared" si="15"/>
        <v>10112.635954343423</v>
      </c>
      <c r="H253" s="148">
        <f t="shared" si="17"/>
        <v>14157.690336080792</v>
      </c>
      <c r="I253" s="143">
        <f t="shared" si="18"/>
        <v>4247.3071008242378</v>
      </c>
      <c r="J253" s="90">
        <f t="shared" si="16"/>
        <v>9910.3832352565551</v>
      </c>
      <c r="L253" s="152">
        <f t="shared" si="19"/>
        <v>-202.25271908686773</v>
      </c>
      <c r="M253" s="23"/>
    </row>
    <row r="254" spans="2:13" ht="16.5" customHeight="1" x14ac:dyDescent="0.2">
      <c r="B254" s="131" t="s">
        <v>274</v>
      </c>
      <c r="C254" s="108">
        <v>20234</v>
      </c>
      <c r="D254" s="108">
        <v>1</v>
      </c>
      <c r="E254" s="143">
        <v>401018.32232741156</v>
      </c>
      <c r="F254" s="90">
        <f t="shared" si="15"/>
        <v>401018.32232741156</v>
      </c>
      <c r="H254" s="148">
        <f t="shared" si="17"/>
        <v>561425.65125837619</v>
      </c>
      <c r="I254" s="143">
        <f t="shared" si="18"/>
        <v>168427.69537751286</v>
      </c>
      <c r="J254" s="90">
        <f t="shared" si="16"/>
        <v>392997.95588086336</v>
      </c>
      <c r="L254" s="152">
        <f t="shared" si="19"/>
        <v>-8020.3664465481997</v>
      </c>
      <c r="M254" s="23"/>
    </row>
    <row r="255" spans="2:13" ht="16.5" customHeight="1" x14ac:dyDescent="0.2">
      <c r="B255" s="131" t="s">
        <v>275</v>
      </c>
      <c r="C255" s="108">
        <v>20235</v>
      </c>
      <c r="D255" s="108">
        <v>1</v>
      </c>
      <c r="E255" s="143">
        <v>34961.659784604279</v>
      </c>
      <c r="F255" s="90">
        <f t="shared" si="15"/>
        <v>34961.659784604279</v>
      </c>
      <c r="H255" s="148">
        <f t="shared" si="17"/>
        <v>48946.323698445995</v>
      </c>
      <c r="I255" s="143">
        <f t="shared" si="18"/>
        <v>14683.897109533798</v>
      </c>
      <c r="J255" s="90">
        <f t="shared" si="16"/>
        <v>34262.426588912196</v>
      </c>
      <c r="L255" s="152">
        <f t="shared" si="19"/>
        <v>-699.23319569208252</v>
      </c>
      <c r="M255" s="23"/>
    </row>
    <row r="256" spans="2:13" ht="16.5" customHeight="1" x14ac:dyDescent="0.2">
      <c r="B256" s="131" t="s">
        <v>276</v>
      </c>
      <c r="C256" s="108">
        <v>20236</v>
      </c>
      <c r="D256" s="108">
        <v>20</v>
      </c>
      <c r="E256" s="143">
        <v>818.44993469503174</v>
      </c>
      <c r="F256" s="90">
        <f t="shared" si="15"/>
        <v>16368.998693900634</v>
      </c>
      <c r="H256" s="148">
        <f t="shared" si="17"/>
        <v>1145.8299085730446</v>
      </c>
      <c r="I256" s="143">
        <f t="shared" si="18"/>
        <v>343.74897257191338</v>
      </c>
      <c r="J256" s="90">
        <f t="shared" si="16"/>
        <v>802.08093600113125</v>
      </c>
      <c r="L256" s="152">
        <f t="shared" si="19"/>
        <v>-327.37997387800988</v>
      </c>
      <c r="M256" s="23"/>
    </row>
    <row r="257" spans="2:13" ht="16.5" customHeight="1" x14ac:dyDescent="0.2">
      <c r="B257" s="131" t="s">
        <v>277</v>
      </c>
      <c r="C257" s="108">
        <v>20237</v>
      </c>
      <c r="D257" s="108">
        <v>1</v>
      </c>
      <c r="E257" s="143">
        <v>1449236.4749999999</v>
      </c>
      <c r="F257" s="90">
        <f t="shared" si="15"/>
        <v>1449236.4749999999</v>
      </c>
      <c r="H257" s="148">
        <f t="shared" si="17"/>
        <v>2028931.0649999999</v>
      </c>
      <c r="I257" s="143">
        <f t="shared" si="18"/>
        <v>608679.31949999998</v>
      </c>
      <c r="J257" s="90">
        <f t="shared" si="16"/>
        <v>1420251.7455</v>
      </c>
      <c r="L257" s="152">
        <f t="shared" si="19"/>
        <v>-28984.729499999899</v>
      </c>
      <c r="M257" s="23"/>
    </row>
    <row r="258" spans="2:13" ht="16.5" customHeight="1" x14ac:dyDescent="0.2">
      <c r="B258" s="131" t="s">
        <v>278</v>
      </c>
      <c r="C258" s="108">
        <v>20238</v>
      </c>
      <c r="D258" s="108">
        <v>1</v>
      </c>
      <c r="E258" s="143">
        <v>659064.89495548513</v>
      </c>
      <c r="F258" s="90">
        <f t="shared" si="15"/>
        <v>659064.89495548513</v>
      </c>
      <c r="H258" s="148">
        <f t="shared" si="17"/>
        <v>922690.85293767927</v>
      </c>
      <c r="I258" s="143">
        <f t="shared" si="18"/>
        <v>276807.25588130375</v>
      </c>
      <c r="J258" s="90">
        <f t="shared" si="16"/>
        <v>645883.59705637558</v>
      </c>
      <c r="L258" s="152">
        <f t="shared" si="19"/>
        <v>-13181.297899109544</v>
      </c>
      <c r="M258" s="23"/>
    </row>
    <row r="259" spans="2:13" ht="16.5" customHeight="1" x14ac:dyDescent="0.2">
      <c r="B259" s="131" t="s">
        <v>279</v>
      </c>
      <c r="C259" s="108">
        <v>20239</v>
      </c>
      <c r="D259" s="108">
        <v>210</v>
      </c>
      <c r="E259" s="143">
        <v>767.16548619157004</v>
      </c>
      <c r="F259" s="90">
        <f t="shared" si="15"/>
        <v>161104.7521002297</v>
      </c>
      <c r="H259" s="148">
        <f t="shared" si="17"/>
        <v>1074.0316806681981</v>
      </c>
      <c r="I259" s="143">
        <f t="shared" si="18"/>
        <v>322.20950420045943</v>
      </c>
      <c r="J259" s="90">
        <f t="shared" si="16"/>
        <v>751.8221764677387</v>
      </c>
      <c r="L259" s="152">
        <f t="shared" si="19"/>
        <v>-3222.095042004581</v>
      </c>
      <c r="M259" s="23"/>
    </row>
    <row r="260" spans="2:13" ht="16.5" customHeight="1" x14ac:dyDescent="0.2">
      <c r="B260" s="131" t="s">
        <v>280</v>
      </c>
      <c r="C260" s="108">
        <v>20240</v>
      </c>
      <c r="D260" s="108">
        <v>312</v>
      </c>
      <c r="E260" s="143">
        <v>767.16548619157004</v>
      </c>
      <c r="F260" s="90">
        <f t="shared" si="15"/>
        <v>239355.63169176984</v>
      </c>
      <c r="H260" s="148">
        <f t="shared" si="17"/>
        <v>1074.0316806681981</v>
      </c>
      <c r="I260" s="143">
        <f t="shared" si="18"/>
        <v>322.20950420045943</v>
      </c>
      <c r="J260" s="90">
        <f t="shared" si="16"/>
        <v>751.8221764677387</v>
      </c>
      <c r="L260" s="152">
        <f t="shared" si="19"/>
        <v>-4787.1126338353779</v>
      </c>
      <c r="M260" s="23"/>
    </row>
    <row r="261" spans="2:13" ht="16.5" customHeight="1" x14ac:dyDescent="0.2">
      <c r="B261" s="131" t="s">
        <v>281</v>
      </c>
      <c r="C261" s="108">
        <v>20241</v>
      </c>
      <c r="D261" s="108">
        <v>348</v>
      </c>
      <c r="E261" s="143">
        <v>767.16548619157004</v>
      </c>
      <c r="F261" s="90">
        <f t="shared" si="15"/>
        <v>266973.58919466636</v>
      </c>
      <c r="H261" s="148">
        <f t="shared" si="17"/>
        <v>1074.0316806681981</v>
      </c>
      <c r="I261" s="143">
        <f t="shared" si="18"/>
        <v>322.20950420045943</v>
      </c>
      <c r="J261" s="90">
        <f t="shared" si="16"/>
        <v>751.8221764677387</v>
      </c>
      <c r="L261" s="152">
        <f t="shared" si="19"/>
        <v>-5339.4717838933066</v>
      </c>
      <c r="M261" s="23"/>
    </row>
    <row r="262" spans="2:13" ht="16.5" customHeight="1" x14ac:dyDescent="0.2">
      <c r="B262" s="131" t="s">
        <v>282</v>
      </c>
      <c r="C262" s="108">
        <v>20242</v>
      </c>
      <c r="D262" s="108">
        <v>2</v>
      </c>
      <c r="E262" s="143">
        <v>435306.8273060933</v>
      </c>
      <c r="F262" s="90">
        <f t="shared" si="15"/>
        <v>870613.6546121866</v>
      </c>
      <c r="H262" s="148">
        <f t="shared" si="17"/>
        <v>609429.55822853069</v>
      </c>
      <c r="I262" s="143">
        <f t="shared" si="18"/>
        <v>182828.86746855921</v>
      </c>
      <c r="J262" s="90">
        <f t="shared" si="16"/>
        <v>426600.69075997151</v>
      </c>
      <c r="L262" s="152">
        <f t="shared" si="19"/>
        <v>-17412.273092243588</v>
      </c>
      <c r="M262" s="23"/>
    </row>
    <row r="263" spans="2:13" ht="16.5" customHeight="1" x14ac:dyDescent="0.2">
      <c r="B263" s="131" t="s">
        <v>283</v>
      </c>
      <c r="C263" s="108">
        <v>20243</v>
      </c>
      <c r="D263" s="108">
        <v>1</v>
      </c>
      <c r="E263" s="143">
        <v>231929.02100213082</v>
      </c>
      <c r="F263" s="90">
        <f t="shared" si="15"/>
        <v>231929.02100213082</v>
      </c>
      <c r="H263" s="148">
        <f t="shared" si="17"/>
        <v>324700.62940298312</v>
      </c>
      <c r="I263" s="143">
        <f t="shared" si="18"/>
        <v>97410.188820894939</v>
      </c>
      <c r="J263" s="90">
        <f t="shared" si="16"/>
        <v>227290.44058208819</v>
      </c>
      <c r="L263" s="152">
        <f t="shared" si="19"/>
        <v>-4638.580420042621</v>
      </c>
      <c r="M263" s="23"/>
    </row>
    <row r="264" spans="2:13" ht="16.5" customHeight="1" x14ac:dyDescent="0.2">
      <c r="B264" s="131" t="s">
        <v>284</v>
      </c>
      <c r="C264" s="108">
        <v>20244</v>
      </c>
      <c r="D264" s="108">
        <v>3</v>
      </c>
      <c r="E264" s="143">
        <v>301779.62428168044</v>
      </c>
      <c r="F264" s="90">
        <f t="shared" si="15"/>
        <v>905338.87284504133</v>
      </c>
      <c r="H264" s="148">
        <f t="shared" si="17"/>
        <v>422491.47399435262</v>
      </c>
      <c r="I264" s="143">
        <f t="shared" si="18"/>
        <v>126747.44219830578</v>
      </c>
      <c r="J264" s="90">
        <f t="shared" si="16"/>
        <v>295744.03179604682</v>
      </c>
      <c r="L264" s="152">
        <f t="shared" si="19"/>
        <v>-18106.777456900862</v>
      </c>
      <c r="M264" s="23"/>
    </row>
    <row r="265" spans="2:13" ht="16.5" customHeight="1" x14ac:dyDescent="0.2">
      <c r="B265" s="131" t="s">
        <v>285</v>
      </c>
      <c r="C265" s="108">
        <v>20245</v>
      </c>
      <c r="D265" s="108">
        <v>34</v>
      </c>
      <c r="E265" s="143">
        <v>382021.37345652189</v>
      </c>
      <c r="F265" s="90">
        <f t="shared" si="15"/>
        <v>12988726.697521744</v>
      </c>
      <c r="H265" s="148">
        <f t="shared" si="17"/>
        <v>534829.92283913062</v>
      </c>
      <c r="I265" s="143">
        <f t="shared" si="18"/>
        <v>160448.97685173919</v>
      </c>
      <c r="J265" s="90">
        <f t="shared" si="16"/>
        <v>374380.9459873914</v>
      </c>
      <c r="L265" s="152">
        <f t="shared" si="19"/>
        <v>-259774.53395043663</v>
      </c>
      <c r="M265" s="23"/>
    </row>
    <row r="266" spans="2:13" ht="16.5" customHeight="1" x14ac:dyDescent="0.2">
      <c r="B266" s="131" t="s">
        <v>286</v>
      </c>
      <c r="C266" s="108">
        <v>20246</v>
      </c>
      <c r="D266" s="108">
        <v>17</v>
      </c>
      <c r="E266" s="143">
        <v>382021.37345652189</v>
      </c>
      <c r="F266" s="90">
        <f t="shared" si="15"/>
        <v>6494363.3487608721</v>
      </c>
      <c r="H266" s="148">
        <f t="shared" si="17"/>
        <v>534829.92283913062</v>
      </c>
      <c r="I266" s="143">
        <f t="shared" si="18"/>
        <v>160448.97685173919</v>
      </c>
      <c r="J266" s="90">
        <f t="shared" si="16"/>
        <v>374380.9459873914</v>
      </c>
      <c r="L266" s="152">
        <f t="shared" si="19"/>
        <v>-129887.26697521831</v>
      </c>
      <c r="M266" s="23"/>
    </row>
    <row r="267" spans="2:13" ht="16.5" customHeight="1" x14ac:dyDescent="0.2">
      <c r="B267" s="131" t="s">
        <v>287</v>
      </c>
      <c r="C267" s="108">
        <v>20247</v>
      </c>
      <c r="D267" s="108">
        <v>10</v>
      </c>
      <c r="E267" s="143">
        <v>374133.91640261631</v>
      </c>
      <c r="F267" s="90">
        <f t="shared" si="15"/>
        <v>3741339.1640261631</v>
      </c>
      <c r="H267" s="148">
        <f t="shared" si="17"/>
        <v>523787.48296366283</v>
      </c>
      <c r="I267" s="143">
        <f t="shared" si="18"/>
        <v>157136.24488909883</v>
      </c>
      <c r="J267" s="90">
        <f t="shared" si="16"/>
        <v>366651.23807456403</v>
      </c>
      <c r="L267" s="152">
        <f t="shared" si="19"/>
        <v>-74826.783280522795</v>
      </c>
      <c r="M267" s="23"/>
    </row>
    <row r="268" spans="2:13" ht="16.5" customHeight="1" x14ac:dyDescent="0.2">
      <c r="B268" s="131" t="s">
        <v>288</v>
      </c>
      <c r="C268" s="108">
        <v>20248</v>
      </c>
      <c r="D268" s="108">
        <v>22</v>
      </c>
      <c r="E268" s="143">
        <v>59280.969387530407</v>
      </c>
      <c r="F268" s="90">
        <f t="shared" si="15"/>
        <v>1304181.3265256691</v>
      </c>
      <c r="H268" s="148">
        <f t="shared" si="17"/>
        <v>82993.357142542576</v>
      </c>
      <c r="I268" s="143">
        <f t="shared" si="18"/>
        <v>24898.007142762774</v>
      </c>
      <c r="J268" s="90">
        <f t="shared" si="16"/>
        <v>58095.349999779806</v>
      </c>
      <c r="L268" s="152">
        <f t="shared" si="19"/>
        <v>-26083.626530513226</v>
      </c>
      <c r="M268" s="23"/>
    </row>
    <row r="269" spans="2:13" ht="16.5" customHeight="1" x14ac:dyDescent="0.2">
      <c r="B269" s="131" t="s">
        <v>289</v>
      </c>
      <c r="C269" s="108">
        <v>20249</v>
      </c>
      <c r="D269" s="108">
        <v>2</v>
      </c>
      <c r="E269" s="143">
        <v>46512.5</v>
      </c>
      <c r="F269" s="90">
        <f t="shared" si="15"/>
        <v>93025</v>
      </c>
      <c r="H269" s="148">
        <f t="shared" si="17"/>
        <v>65117.5</v>
      </c>
      <c r="I269" s="143">
        <f t="shared" si="18"/>
        <v>19535.25</v>
      </c>
      <c r="J269" s="90">
        <f t="shared" si="16"/>
        <v>45582.25</v>
      </c>
      <c r="L269" s="152">
        <f t="shared" si="19"/>
        <v>-1860.5</v>
      </c>
      <c r="M269" s="23"/>
    </row>
    <row r="270" spans="2:13" ht="16.5" customHeight="1" x14ac:dyDescent="0.2">
      <c r="B270" s="131" t="s">
        <v>290</v>
      </c>
      <c r="C270" s="108">
        <v>20250</v>
      </c>
      <c r="D270" s="108">
        <v>22</v>
      </c>
      <c r="E270" s="143">
        <v>59280.969387530407</v>
      </c>
      <c r="F270" s="90">
        <f t="shared" si="15"/>
        <v>1304181.3265256691</v>
      </c>
      <c r="H270" s="148">
        <f t="shared" si="17"/>
        <v>82993.357142542576</v>
      </c>
      <c r="I270" s="143">
        <f t="shared" si="18"/>
        <v>24898.007142762774</v>
      </c>
      <c r="J270" s="90">
        <f t="shared" si="16"/>
        <v>58095.349999779806</v>
      </c>
      <c r="L270" s="152">
        <f t="shared" si="19"/>
        <v>-26083.626530513226</v>
      </c>
      <c r="M270" s="23"/>
    </row>
    <row r="271" spans="2:13" ht="16.5" customHeight="1" x14ac:dyDescent="0.2">
      <c r="B271" s="131" t="s">
        <v>291</v>
      </c>
      <c r="C271" s="108">
        <v>20251</v>
      </c>
      <c r="D271" s="108">
        <v>20</v>
      </c>
      <c r="E271" s="143">
        <v>1180.7295614653933</v>
      </c>
      <c r="F271" s="90">
        <f t="shared" si="15"/>
        <v>23614.591229307865</v>
      </c>
      <c r="H271" s="148">
        <f t="shared" si="17"/>
        <v>1653.0213860515507</v>
      </c>
      <c r="I271" s="143">
        <f t="shared" si="18"/>
        <v>495.90641581546521</v>
      </c>
      <c r="J271" s="90">
        <f t="shared" si="16"/>
        <v>1157.1149702360856</v>
      </c>
      <c r="L271" s="152">
        <f t="shared" si="19"/>
        <v>-472.29182458615469</v>
      </c>
      <c r="M271" s="23"/>
    </row>
    <row r="272" spans="2:13" ht="16.5" customHeight="1" x14ac:dyDescent="0.2">
      <c r="B272" s="131" t="s">
        <v>292</v>
      </c>
      <c r="C272" s="108">
        <v>20252</v>
      </c>
      <c r="D272" s="108">
        <v>7</v>
      </c>
      <c r="E272" s="143">
        <v>8717.7896158132953</v>
      </c>
      <c r="F272" s="90">
        <f t="shared" si="15"/>
        <v>61024.527310693069</v>
      </c>
      <c r="H272" s="148">
        <f t="shared" si="17"/>
        <v>12204.905462138613</v>
      </c>
      <c r="I272" s="143">
        <f t="shared" si="18"/>
        <v>3661.4716386415839</v>
      </c>
      <c r="J272" s="90">
        <f t="shared" si="16"/>
        <v>8543.4338234970292</v>
      </c>
      <c r="L272" s="152">
        <f t="shared" si="19"/>
        <v>-1220.4905462138631</v>
      </c>
      <c r="M272" s="23"/>
    </row>
    <row r="273" spans="2:13" ht="16.5" customHeight="1" x14ac:dyDescent="0.2">
      <c r="B273" s="131" t="s">
        <v>293</v>
      </c>
      <c r="C273" s="108">
        <v>20253</v>
      </c>
      <c r="D273" s="108">
        <v>10</v>
      </c>
      <c r="E273" s="143">
        <v>51.558282126636392</v>
      </c>
      <c r="F273" s="90">
        <f t="shared" si="15"/>
        <v>515.58282126636391</v>
      </c>
      <c r="H273" s="148">
        <f t="shared" si="17"/>
        <v>72.181594977290956</v>
      </c>
      <c r="I273" s="143">
        <f t="shared" si="18"/>
        <v>21.654478493187288</v>
      </c>
      <c r="J273" s="90">
        <f t="shared" si="16"/>
        <v>50.527116484103672</v>
      </c>
      <c r="L273" s="152">
        <f t="shared" si="19"/>
        <v>-10.3116564253272</v>
      </c>
      <c r="M273" s="23"/>
    </row>
    <row r="274" spans="2:13" ht="16.5" customHeight="1" x14ac:dyDescent="0.2">
      <c r="B274" s="131" t="s">
        <v>294</v>
      </c>
      <c r="C274" s="108">
        <v>20254</v>
      </c>
      <c r="D274" s="108">
        <v>19</v>
      </c>
      <c r="E274" s="143">
        <v>5566.2965040511399</v>
      </c>
      <c r="F274" s="90">
        <f t="shared" si="15"/>
        <v>105759.63357697165</v>
      </c>
      <c r="H274" s="148">
        <f t="shared" si="17"/>
        <v>7792.815105671596</v>
      </c>
      <c r="I274" s="143">
        <f t="shared" si="18"/>
        <v>2337.8445317014789</v>
      </c>
      <c r="J274" s="90">
        <f t="shared" si="16"/>
        <v>5454.9705739701167</v>
      </c>
      <c r="L274" s="152">
        <f t="shared" si="19"/>
        <v>-2115.1926715394411</v>
      </c>
      <c r="M274" s="23"/>
    </row>
    <row r="275" spans="2:13" ht="16.5" customHeight="1" x14ac:dyDescent="0.2">
      <c r="B275" s="131" t="s">
        <v>295</v>
      </c>
      <c r="C275" s="108">
        <v>20255</v>
      </c>
      <c r="D275" s="108">
        <v>68</v>
      </c>
      <c r="E275" s="143">
        <v>21506.145583833946</v>
      </c>
      <c r="F275" s="90">
        <f t="shared" si="15"/>
        <v>1462417.8997007082</v>
      </c>
      <c r="H275" s="148">
        <f t="shared" si="17"/>
        <v>30108.603817367526</v>
      </c>
      <c r="I275" s="143">
        <f t="shared" si="18"/>
        <v>9032.5811452102571</v>
      </c>
      <c r="J275" s="90">
        <f t="shared" si="16"/>
        <v>21076.022672157269</v>
      </c>
      <c r="L275" s="152">
        <f t="shared" si="19"/>
        <v>-29248.357994014048</v>
      </c>
      <c r="M275" s="23"/>
    </row>
    <row r="276" spans="2:13" ht="16.5" customHeight="1" x14ac:dyDescent="0.2">
      <c r="B276" s="131" t="s">
        <v>296</v>
      </c>
      <c r="C276" s="108">
        <v>20256</v>
      </c>
      <c r="D276" s="108">
        <v>4</v>
      </c>
      <c r="E276" s="143">
        <v>34961.659784604279</v>
      </c>
      <c r="F276" s="90">
        <f t="shared" si="15"/>
        <v>139846.63913841711</v>
      </c>
      <c r="H276" s="148">
        <f t="shared" si="17"/>
        <v>48946.323698445995</v>
      </c>
      <c r="I276" s="143">
        <f t="shared" si="18"/>
        <v>14683.897109533798</v>
      </c>
      <c r="J276" s="90">
        <f t="shared" si="16"/>
        <v>34262.426588912196</v>
      </c>
      <c r="L276" s="152">
        <f t="shared" si="19"/>
        <v>-2796.9327827683301</v>
      </c>
      <c r="M276" s="23"/>
    </row>
    <row r="277" spans="2:13" ht="16.5" customHeight="1" x14ac:dyDescent="0.2">
      <c r="B277" s="131" t="s">
        <v>297</v>
      </c>
      <c r="C277" s="108">
        <v>20257</v>
      </c>
      <c r="D277" s="108">
        <v>10</v>
      </c>
      <c r="E277" s="143">
        <v>31384.042616927869</v>
      </c>
      <c r="F277" s="90">
        <f t="shared" ref="F277:F340" si="20">+E277*D277</f>
        <v>313840.42616927868</v>
      </c>
      <c r="H277" s="148">
        <f t="shared" si="17"/>
        <v>43937.659663699014</v>
      </c>
      <c r="I277" s="143">
        <f t="shared" si="18"/>
        <v>13181.297899109704</v>
      </c>
      <c r="J277" s="90">
        <f t="shared" ref="J277:J340" si="21">H277-I277</f>
        <v>30756.36176458931</v>
      </c>
      <c r="L277" s="152">
        <f t="shared" si="19"/>
        <v>-6276.8085233855891</v>
      </c>
      <c r="M277" s="23"/>
    </row>
    <row r="278" spans="2:13" ht="16.5" customHeight="1" x14ac:dyDescent="0.2">
      <c r="B278" s="131" t="s">
        <v>298</v>
      </c>
      <c r="C278" s="108">
        <v>20258</v>
      </c>
      <c r="D278" s="108">
        <v>4</v>
      </c>
      <c r="E278" s="143">
        <v>251167.5</v>
      </c>
      <c r="F278" s="90">
        <f t="shared" si="20"/>
        <v>1004670</v>
      </c>
      <c r="H278" s="148">
        <f t="shared" ref="H278:H341" si="22">(E278*40%)+E278</f>
        <v>351634.5</v>
      </c>
      <c r="I278" s="143">
        <f t="shared" ref="I278:I341" si="23">H278*30%</f>
        <v>105490.34999999999</v>
      </c>
      <c r="J278" s="90">
        <f t="shared" si="21"/>
        <v>246144.15000000002</v>
      </c>
      <c r="L278" s="152">
        <f t="shared" ref="L278:L341" si="24">+(J278-E278)*D278</f>
        <v>-20093.399999999907</v>
      </c>
      <c r="M278" s="23"/>
    </row>
    <row r="279" spans="2:13" ht="16.5" customHeight="1" x14ac:dyDescent="0.2">
      <c r="B279" s="131" t="s">
        <v>299</v>
      </c>
      <c r="C279" s="108">
        <v>20259</v>
      </c>
      <c r="D279" s="108">
        <v>14</v>
      </c>
      <c r="E279" s="143">
        <v>31384.042616927869</v>
      </c>
      <c r="F279" s="90">
        <f t="shared" si="20"/>
        <v>439376.59663699014</v>
      </c>
      <c r="H279" s="148">
        <f t="shared" si="22"/>
        <v>43937.659663699014</v>
      </c>
      <c r="I279" s="143">
        <f t="shared" si="23"/>
        <v>13181.297899109704</v>
      </c>
      <c r="J279" s="90">
        <f t="shared" si="21"/>
        <v>30756.36176458931</v>
      </c>
      <c r="L279" s="152">
        <f t="shared" si="24"/>
        <v>-8787.5319327398247</v>
      </c>
      <c r="M279" s="23"/>
    </row>
    <row r="280" spans="2:13" ht="16.5" customHeight="1" x14ac:dyDescent="0.2">
      <c r="B280" s="131" t="s">
        <v>300</v>
      </c>
      <c r="C280" s="108">
        <v>20260</v>
      </c>
      <c r="D280" s="108">
        <v>25</v>
      </c>
      <c r="E280" s="143">
        <v>31384.042616927869</v>
      </c>
      <c r="F280" s="90">
        <f t="shared" si="20"/>
        <v>784601.06542319676</v>
      </c>
      <c r="H280" s="148">
        <f t="shared" si="22"/>
        <v>43937.659663699014</v>
      </c>
      <c r="I280" s="143">
        <f t="shared" si="23"/>
        <v>13181.297899109704</v>
      </c>
      <c r="J280" s="90">
        <f t="shared" si="21"/>
        <v>30756.36176458931</v>
      </c>
      <c r="L280" s="152">
        <f t="shared" si="24"/>
        <v>-15692.021308463973</v>
      </c>
      <c r="M280" s="23"/>
    </row>
    <row r="281" spans="2:13" ht="16.5" customHeight="1" x14ac:dyDescent="0.2">
      <c r="B281" s="131" t="s">
        <v>301</v>
      </c>
      <c r="C281" s="108">
        <v>20261</v>
      </c>
      <c r="D281" s="108">
        <v>68</v>
      </c>
      <c r="E281" s="143">
        <v>33447.191011235955</v>
      </c>
      <c r="F281" s="90">
        <f t="shared" si="20"/>
        <v>2274408.9887640448</v>
      </c>
      <c r="H281" s="148">
        <f t="shared" si="22"/>
        <v>46826.067415730337</v>
      </c>
      <c r="I281" s="143">
        <f t="shared" si="23"/>
        <v>14047.8202247191</v>
      </c>
      <c r="J281" s="90">
        <f t="shared" si="21"/>
        <v>32778.247191011236</v>
      </c>
      <c r="L281" s="152">
        <f t="shared" si="24"/>
        <v>-45488.179775280849</v>
      </c>
      <c r="M281" s="23"/>
    </row>
    <row r="282" spans="2:13" ht="16.5" customHeight="1" x14ac:dyDescent="0.2">
      <c r="B282" s="131" t="s">
        <v>302</v>
      </c>
      <c r="C282" s="108">
        <v>20262</v>
      </c>
      <c r="D282" s="108">
        <v>27</v>
      </c>
      <c r="E282" s="143">
        <v>4419.2813251402613</v>
      </c>
      <c r="F282" s="90">
        <f t="shared" si="20"/>
        <v>119320.59577878706</v>
      </c>
      <c r="H282" s="148">
        <f t="shared" si="22"/>
        <v>6186.993855196366</v>
      </c>
      <c r="I282" s="143">
        <f t="shared" si="23"/>
        <v>1856.0981565589097</v>
      </c>
      <c r="J282" s="90">
        <f t="shared" si="21"/>
        <v>4330.895698637456</v>
      </c>
      <c r="L282" s="152">
        <f t="shared" si="24"/>
        <v>-2386.4119155757426</v>
      </c>
      <c r="M282" s="23"/>
    </row>
    <row r="283" spans="2:13" ht="16.5" customHeight="1" x14ac:dyDescent="0.2">
      <c r="B283" s="131" t="s">
        <v>303</v>
      </c>
      <c r="C283" s="108">
        <v>20263</v>
      </c>
      <c r="D283" s="108">
        <v>1529</v>
      </c>
      <c r="E283" s="143">
        <v>852.35177068083931</v>
      </c>
      <c r="F283" s="90">
        <f t="shared" si="20"/>
        <v>1303245.8573710034</v>
      </c>
      <c r="H283" s="148">
        <f t="shared" si="22"/>
        <v>1193.2924789531751</v>
      </c>
      <c r="I283" s="143">
        <f t="shared" si="23"/>
        <v>357.98774368595252</v>
      </c>
      <c r="J283" s="90">
        <f t="shared" si="21"/>
        <v>835.30473526722255</v>
      </c>
      <c r="L283" s="152">
        <f t="shared" si="24"/>
        <v>-26064.917147420016</v>
      </c>
      <c r="M283" s="23"/>
    </row>
    <row r="284" spans="2:13" ht="16.5" customHeight="1" x14ac:dyDescent="0.2">
      <c r="B284" s="131" t="s">
        <v>304</v>
      </c>
      <c r="C284" s="108">
        <v>20264</v>
      </c>
      <c r="D284" s="108">
        <v>36</v>
      </c>
      <c r="E284" s="143">
        <v>34961.659784604279</v>
      </c>
      <c r="F284" s="90">
        <f t="shared" si="20"/>
        <v>1258619.752245754</v>
      </c>
      <c r="H284" s="148">
        <f t="shared" si="22"/>
        <v>48946.323698445995</v>
      </c>
      <c r="I284" s="143">
        <f t="shared" si="23"/>
        <v>14683.897109533798</v>
      </c>
      <c r="J284" s="90">
        <f t="shared" si="21"/>
        <v>34262.426588912196</v>
      </c>
      <c r="L284" s="152">
        <f t="shared" si="24"/>
        <v>-25172.395044914971</v>
      </c>
      <c r="M284" s="23"/>
    </row>
    <row r="285" spans="2:13" ht="16.5" customHeight="1" x14ac:dyDescent="0.2">
      <c r="B285" s="131" t="s">
        <v>305</v>
      </c>
      <c r="C285" s="108">
        <v>20265</v>
      </c>
      <c r="D285" s="108">
        <v>1</v>
      </c>
      <c r="E285" s="143">
        <v>2092269.5077951909</v>
      </c>
      <c r="F285" s="90">
        <f t="shared" si="20"/>
        <v>2092269.5077951909</v>
      </c>
      <c r="H285" s="148">
        <f t="shared" si="22"/>
        <v>2929177.3109132675</v>
      </c>
      <c r="I285" s="143">
        <f t="shared" si="23"/>
        <v>878753.19327398029</v>
      </c>
      <c r="J285" s="90">
        <f t="shared" si="21"/>
        <v>2050424.1176392874</v>
      </c>
      <c r="L285" s="152">
        <f t="shared" si="24"/>
        <v>-41845.390155903529</v>
      </c>
      <c r="M285" s="23"/>
    </row>
    <row r="286" spans="2:13" ht="16.5" customHeight="1" x14ac:dyDescent="0.2">
      <c r="B286" s="131" t="s">
        <v>306</v>
      </c>
      <c r="C286" s="108">
        <v>20266</v>
      </c>
      <c r="D286" s="108">
        <v>43</v>
      </c>
      <c r="E286" s="143">
        <v>34961.659784604279</v>
      </c>
      <c r="F286" s="90">
        <f t="shared" si="20"/>
        <v>1503351.3707379841</v>
      </c>
      <c r="H286" s="148">
        <f t="shared" si="22"/>
        <v>48946.323698445995</v>
      </c>
      <c r="I286" s="143">
        <f t="shared" si="23"/>
        <v>14683.897109533798</v>
      </c>
      <c r="J286" s="90">
        <f t="shared" si="21"/>
        <v>34262.426588912196</v>
      </c>
      <c r="L286" s="152">
        <f t="shared" si="24"/>
        <v>-30067.027414759548</v>
      </c>
      <c r="M286" s="23"/>
    </row>
    <row r="287" spans="2:13" ht="16.5" customHeight="1" x14ac:dyDescent="0.2">
      <c r="B287" s="131" t="s">
        <v>307</v>
      </c>
      <c r="C287" s="108">
        <v>20267</v>
      </c>
      <c r="D287" s="108">
        <v>53</v>
      </c>
      <c r="E287" s="143">
        <v>1877.7658272160368</v>
      </c>
      <c r="F287" s="90">
        <f t="shared" si="20"/>
        <v>99521.588842449943</v>
      </c>
      <c r="H287" s="148">
        <f t="shared" si="22"/>
        <v>2628.8721581024515</v>
      </c>
      <c r="I287" s="143">
        <f t="shared" si="23"/>
        <v>788.66164743073546</v>
      </c>
      <c r="J287" s="90">
        <f t="shared" si="21"/>
        <v>1840.2105106717161</v>
      </c>
      <c r="L287" s="152">
        <f t="shared" si="24"/>
        <v>-1990.4317768489973</v>
      </c>
      <c r="M287" s="23"/>
    </row>
    <row r="288" spans="2:13" ht="16.5" customHeight="1" x14ac:dyDescent="0.2">
      <c r="B288" s="131" t="s">
        <v>308</v>
      </c>
      <c r="C288" s="108">
        <v>20268</v>
      </c>
      <c r="D288" s="108">
        <v>87</v>
      </c>
      <c r="E288" s="143">
        <v>144188.75</v>
      </c>
      <c r="F288" s="90">
        <f t="shared" si="20"/>
        <v>12544421.25</v>
      </c>
      <c r="H288" s="148">
        <f t="shared" si="22"/>
        <v>201864.25</v>
      </c>
      <c r="I288" s="143">
        <f t="shared" si="23"/>
        <v>60559.274999999994</v>
      </c>
      <c r="J288" s="90">
        <f t="shared" si="21"/>
        <v>141304.97500000001</v>
      </c>
      <c r="L288" s="152">
        <f t="shared" si="24"/>
        <v>-250888.42499999949</v>
      </c>
      <c r="M288" s="23"/>
    </row>
    <row r="289" spans="2:13" ht="16.5" customHeight="1" x14ac:dyDescent="0.2">
      <c r="B289" s="131" t="s">
        <v>309</v>
      </c>
      <c r="C289" s="108">
        <v>20269</v>
      </c>
      <c r="D289" s="108">
        <v>34</v>
      </c>
      <c r="E289" s="143">
        <v>359918.15476190473</v>
      </c>
      <c r="F289" s="90">
        <f t="shared" si="20"/>
        <v>12237217.261904761</v>
      </c>
      <c r="H289" s="148">
        <f t="shared" si="22"/>
        <v>503885.41666666663</v>
      </c>
      <c r="I289" s="143">
        <f t="shared" si="23"/>
        <v>151165.62499999997</v>
      </c>
      <c r="J289" s="90">
        <f t="shared" si="21"/>
        <v>352719.79166666663</v>
      </c>
      <c r="L289" s="152">
        <f t="shared" si="24"/>
        <v>-244744.34523809562</v>
      </c>
      <c r="M289" s="23"/>
    </row>
    <row r="290" spans="2:13" ht="16.5" customHeight="1" x14ac:dyDescent="0.2">
      <c r="B290" s="131" t="s">
        <v>309</v>
      </c>
      <c r="C290" s="108">
        <v>20270</v>
      </c>
      <c r="D290" s="108">
        <v>6600</v>
      </c>
      <c r="E290" s="143">
        <v>118.56193877506082</v>
      </c>
      <c r="F290" s="90">
        <f t="shared" si="20"/>
        <v>782508.79591540142</v>
      </c>
      <c r="H290" s="148">
        <f t="shared" si="22"/>
        <v>165.98671428508516</v>
      </c>
      <c r="I290" s="143">
        <f t="shared" si="23"/>
        <v>49.796014285525544</v>
      </c>
      <c r="J290" s="90">
        <f t="shared" si="21"/>
        <v>116.19069999955961</v>
      </c>
      <c r="L290" s="152">
        <f t="shared" si="24"/>
        <v>-15650.175918307998</v>
      </c>
      <c r="M290" s="23"/>
    </row>
    <row r="291" spans="2:13" ht="16.5" customHeight="1" x14ac:dyDescent="0.2">
      <c r="B291" s="131" t="s">
        <v>310</v>
      </c>
      <c r="C291" s="108">
        <v>20271</v>
      </c>
      <c r="D291" s="108">
        <v>211</v>
      </c>
      <c r="E291" s="143">
        <v>3213.1901465711262</v>
      </c>
      <c r="F291" s="90">
        <f t="shared" si="20"/>
        <v>677983.12092650763</v>
      </c>
      <c r="H291" s="148">
        <f t="shared" si="22"/>
        <v>4498.4662051995765</v>
      </c>
      <c r="I291" s="143">
        <f t="shared" si="23"/>
        <v>1349.5398615598729</v>
      </c>
      <c r="J291" s="90">
        <f t="shared" si="21"/>
        <v>3148.9263436397036</v>
      </c>
      <c r="L291" s="152">
        <f t="shared" si="24"/>
        <v>-13559.662418530161</v>
      </c>
      <c r="M291" s="23"/>
    </row>
    <row r="292" spans="2:13" ht="16.5" customHeight="1" x14ac:dyDescent="0.2">
      <c r="B292" s="131" t="s">
        <v>311</v>
      </c>
      <c r="C292" s="108">
        <v>20272</v>
      </c>
      <c r="D292" s="108">
        <v>3</v>
      </c>
      <c r="E292" s="143">
        <v>728432.1176470588</v>
      </c>
      <c r="F292" s="90">
        <f t="shared" si="20"/>
        <v>2185296.3529411764</v>
      </c>
      <c r="H292" s="148">
        <f t="shared" si="22"/>
        <v>1019804.9647058824</v>
      </c>
      <c r="I292" s="143">
        <f t="shared" si="23"/>
        <v>305941.48941176472</v>
      </c>
      <c r="J292" s="90">
        <f t="shared" si="21"/>
        <v>713863.47529411758</v>
      </c>
      <c r="L292" s="152">
        <f t="shared" si="24"/>
        <v>-43705.92705882364</v>
      </c>
      <c r="M292" s="23"/>
    </row>
    <row r="293" spans="2:13" ht="16.5" customHeight="1" x14ac:dyDescent="0.2">
      <c r="B293" s="131" t="s">
        <v>312</v>
      </c>
      <c r="C293" s="108">
        <v>20273</v>
      </c>
      <c r="D293" s="108">
        <v>25</v>
      </c>
      <c r="E293" s="143">
        <v>9235.2201179962922</v>
      </c>
      <c r="F293" s="90">
        <f t="shared" si="20"/>
        <v>230880.5029499073</v>
      </c>
      <c r="H293" s="148">
        <f t="shared" si="22"/>
        <v>12929.308165194809</v>
      </c>
      <c r="I293" s="143">
        <f t="shared" si="23"/>
        <v>3878.7924495584425</v>
      </c>
      <c r="J293" s="90">
        <f t="shared" si="21"/>
        <v>9050.5157156363657</v>
      </c>
      <c r="L293" s="152">
        <f t="shared" si="24"/>
        <v>-4617.6100589981615</v>
      </c>
      <c r="M293" s="23"/>
    </row>
    <row r="294" spans="2:13" ht="16.5" customHeight="1" x14ac:dyDescent="0.2">
      <c r="B294" s="131" t="s">
        <v>313</v>
      </c>
      <c r="C294" s="108">
        <v>20274</v>
      </c>
      <c r="D294" s="108">
        <v>4</v>
      </c>
      <c r="E294" s="143">
        <v>119717.10839024755</v>
      </c>
      <c r="F294" s="90">
        <f t="shared" si="20"/>
        <v>478868.4335609902</v>
      </c>
      <c r="H294" s="148">
        <f t="shared" si="22"/>
        <v>167603.95174634657</v>
      </c>
      <c r="I294" s="143">
        <f t="shared" si="23"/>
        <v>50281.185523903972</v>
      </c>
      <c r="J294" s="90">
        <f t="shared" si="21"/>
        <v>117322.7662224426</v>
      </c>
      <c r="L294" s="152">
        <f t="shared" si="24"/>
        <v>-9577.3686712197959</v>
      </c>
      <c r="M294" s="23"/>
    </row>
    <row r="295" spans="2:13" ht="16.5" customHeight="1" x14ac:dyDescent="0.2">
      <c r="B295" s="131" t="s">
        <v>314</v>
      </c>
      <c r="C295" s="108">
        <v>20275</v>
      </c>
      <c r="D295" s="108">
        <v>14</v>
      </c>
      <c r="E295" s="143">
        <v>34961.659784604279</v>
      </c>
      <c r="F295" s="90">
        <f t="shared" si="20"/>
        <v>489463.23698445992</v>
      </c>
      <c r="H295" s="148">
        <f t="shared" si="22"/>
        <v>48946.323698445995</v>
      </c>
      <c r="I295" s="143">
        <f t="shared" si="23"/>
        <v>14683.897109533798</v>
      </c>
      <c r="J295" s="90">
        <f t="shared" si="21"/>
        <v>34262.426588912196</v>
      </c>
      <c r="L295" s="152">
        <f t="shared" si="24"/>
        <v>-9789.2647396891552</v>
      </c>
      <c r="M295" s="23"/>
    </row>
    <row r="296" spans="2:13" ht="16.5" customHeight="1" x14ac:dyDescent="0.2">
      <c r="B296" s="131" t="s">
        <v>315</v>
      </c>
      <c r="C296" s="108">
        <v>20276</v>
      </c>
      <c r="D296" s="108">
        <v>9</v>
      </c>
      <c r="E296" s="143">
        <v>34961.659784604279</v>
      </c>
      <c r="F296" s="90">
        <f t="shared" si="20"/>
        <v>314654.9380614385</v>
      </c>
      <c r="H296" s="148">
        <f t="shared" si="22"/>
        <v>48946.323698445995</v>
      </c>
      <c r="I296" s="143">
        <f t="shared" si="23"/>
        <v>14683.897109533798</v>
      </c>
      <c r="J296" s="90">
        <f t="shared" si="21"/>
        <v>34262.426588912196</v>
      </c>
      <c r="L296" s="152">
        <f t="shared" si="24"/>
        <v>-6293.0987612287427</v>
      </c>
      <c r="M296" s="23"/>
    </row>
    <row r="297" spans="2:13" ht="16.5" customHeight="1" x14ac:dyDescent="0.2">
      <c r="B297" s="131" t="s">
        <v>316</v>
      </c>
      <c r="C297" s="108">
        <v>20277</v>
      </c>
      <c r="D297" s="108">
        <v>6</v>
      </c>
      <c r="E297" s="143">
        <v>34961.659784604279</v>
      </c>
      <c r="F297" s="90">
        <f t="shared" si="20"/>
        <v>209769.95870762569</v>
      </c>
      <c r="H297" s="148">
        <f t="shared" si="22"/>
        <v>48946.323698445995</v>
      </c>
      <c r="I297" s="143">
        <f t="shared" si="23"/>
        <v>14683.897109533798</v>
      </c>
      <c r="J297" s="90">
        <f t="shared" si="21"/>
        <v>34262.426588912196</v>
      </c>
      <c r="L297" s="152">
        <f t="shared" si="24"/>
        <v>-4195.3991741524951</v>
      </c>
      <c r="M297" s="23"/>
    </row>
    <row r="298" spans="2:13" ht="16.5" customHeight="1" x14ac:dyDescent="0.2">
      <c r="B298" s="131" t="s">
        <v>317</v>
      </c>
      <c r="C298" s="108">
        <v>20278</v>
      </c>
      <c r="D298" s="108">
        <v>6</v>
      </c>
      <c r="E298" s="143">
        <v>159232.84897103268</v>
      </c>
      <c r="F298" s="90">
        <f t="shared" si="20"/>
        <v>955397.09382619616</v>
      </c>
      <c r="H298" s="148">
        <f t="shared" si="22"/>
        <v>222925.98855944577</v>
      </c>
      <c r="I298" s="143">
        <f t="shared" si="23"/>
        <v>66877.796567833735</v>
      </c>
      <c r="J298" s="90">
        <f t="shared" si="21"/>
        <v>156048.19199161202</v>
      </c>
      <c r="L298" s="152">
        <f t="shared" si="24"/>
        <v>-19107.941876523953</v>
      </c>
      <c r="M298" s="23"/>
    </row>
    <row r="299" spans="2:13" ht="16.5" customHeight="1" x14ac:dyDescent="0.2">
      <c r="B299" s="131" t="s">
        <v>318</v>
      </c>
      <c r="C299" s="108">
        <v>20279</v>
      </c>
      <c r="D299" s="108">
        <v>7</v>
      </c>
      <c r="E299" s="143">
        <v>619264.94261117873</v>
      </c>
      <c r="F299" s="90">
        <f t="shared" si="20"/>
        <v>4334854.5982782515</v>
      </c>
      <c r="H299" s="148">
        <f t="shared" si="22"/>
        <v>866970.91965565027</v>
      </c>
      <c r="I299" s="143">
        <f t="shared" si="23"/>
        <v>260091.27589669506</v>
      </c>
      <c r="J299" s="90">
        <f t="shared" si="21"/>
        <v>606879.64375895518</v>
      </c>
      <c r="L299" s="152">
        <f t="shared" si="24"/>
        <v>-86697.091965564876</v>
      </c>
      <c r="M299" s="23"/>
    </row>
    <row r="300" spans="2:13" ht="16.5" customHeight="1" x14ac:dyDescent="0.2">
      <c r="B300" s="131" t="s">
        <v>319</v>
      </c>
      <c r="C300" s="108">
        <v>20280</v>
      </c>
      <c r="D300" s="108">
        <v>8</v>
      </c>
      <c r="E300" s="143">
        <v>269772.5</v>
      </c>
      <c r="F300" s="90">
        <f t="shared" si="20"/>
        <v>2158180</v>
      </c>
      <c r="H300" s="148">
        <f t="shared" si="22"/>
        <v>377681.5</v>
      </c>
      <c r="I300" s="143">
        <f t="shared" si="23"/>
        <v>113304.45</v>
      </c>
      <c r="J300" s="90">
        <f t="shared" si="21"/>
        <v>264377.05</v>
      </c>
      <c r="L300" s="152">
        <f t="shared" si="24"/>
        <v>-43163.600000000093</v>
      </c>
      <c r="M300" s="23"/>
    </row>
    <row r="301" spans="2:13" ht="16.5" customHeight="1" x14ac:dyDescent="0.2">
      <c r="B301" s="131" t="s">
        <v>320</v>
      </c>
      <c r="C301" s="108">
        <v>20281</v>
      </c>
      <c r="D301" s="108">
        <v>2</v>
      </c>
      <c r="E301" s="143">
        <v>63541.318989486928</v>
      </c>
      <c r="F301" s="90">
        <f t="shared" si="20"/>
        <v>127082.63797897386</v>
      </c>
      <c r="H301" s="148">
        <f t="shared" si="22"/>
        <v>88957.846585281703</v>
      </c>
      <c r="I301" s="143">
        <f t="shared" si="23"/>
        <v>26687.353975584509</v>
      </c>
      <c r="J301" s="90">
        <f t="shared" si="21"/>
        <v>62270.49260969719</v>
      </c>
      <c r="L301" s="152">
        <f t="shared" si="24"/>
        <v>-2541.652759579476</v>
      </c>
      <c r="M301" s="23"/>
    </row>
    <row r="302" spans="2:13" ht="16.5" customHeight="1" x14ac:dyDescent="0.2">
      <c r="B302" s="131" t="s">
        <v>321</v>
      </c>
      <c r="C302" s="108">
        <v>20282</v>
      </c>
      <c r="D302" s="108">
        <v>1</v>
      </c>
      <c r="E302" s="143">
        <v>1035832.7288262477</v>
      </c>
      <c r="F302" s="90">
        <f t="shared" si="20"/>
        <v>1035832.7288262477</v>
      </c>
      <c r="H302" s="148">
        <f t="shared" si="22"/>
        <v>1450165.8203567469</v>
      </c>
      <c r="I302" s="143">
        <f t="shared" si="23"/>
        <v>435049.74610702408</v>
      </c>
      <c r="J302" s="90">
        <f t="shared" si="21"/>
        <v>1015116.0742497228</v>
      </c>
      <c r="L302" s="152">
        <f t="shared" si="24"/>
        <v>-20716.654576524976</v>
      </c>
      <c r="M302" s="23"/>
    </row>
    <row r="303" spans="2:13" ht="16.5" customHeight="1" x14ac:dyDescent="0.2">
      <c r="B303" s="131" t="s">
        <v>322</v>
      </c>
      <c r="C303" s="108">
        <v>20283</v>
      </c>
      <c r="D303" s="108">
        <v>2</v>
      </c>
      <c r="E303" s="143">
        <v>751309.24118749006</v>
      </c>
      <c r="F303" s="90">
        <f t="shared" si="20"/>
        <v>1502618.4823749801</v>
      </c>
      <c r="H303" s="148">
        <f t="shared" si="22"/>
        <v>1051832.937662486</v>
      </c>
      <c r="I303" s="143">
        <f t="shared" si="23"/>
        <v>315549.88129874581</v>
      </c>
      <c r="J303" s="90">
        <f t="shared" si="21"/>
        <v>736283.05636374024</v>
      </c>
      <c r="L303" s="152">
        <f t="shared" si="24"/>
        <v>-30052.36964749964</v>
      </c>
      <c r="M303" s="23"/>
    </row>
    <row r="304" spans="2:13" ht="16.5" customHeight="1" x14ac:dyDescent="0.2">
      <c r="B304" s="131" t="s">
        <v>323</v>
      </c>
      <c r="C304" s="108">
        <v>20284</v>
      </c>
      <c r="D304" s="108">
        <v>1</v>
      </c>
      <c r="E304" s="143">
        <v>5756251.7364672013</v>
      </c>
      <c r="F304" s="90">
        <f t="shared" si="20"/>
        <v>5756251.7364672013</v>
      </c>
      <c r="H304" s="148">
        <f t="shared" si="22"/>
        <v>8058752.4310540818</v>
      </c>
      <c r="I304" s="143">
        <f t="shared" si="23"/>
        <v>2417625.7293162243</v>
      </c>
      <c r="J304" s="90">
        <f t="shared" si="21"/>
        <v>5641126.7017378574</v>
      </c>
      <c r="L304" s="152">
        <f t="shared" si="24"/>
        <v>-115125.03472934384</v>
      </c>
      <c r="M304" s="23"/>
    </row>
    <row r="305" spans="2:13" ht="16.5" customHeight="1" x14ac:dyDescent="0.2">
      <c r="B305" s="131" t="s">
        <v>324</v>
      </c>
      <c r="C305" s="108">
        <v>20285</v>
      </c>
      <c r="D305" s="108">
        <v>1</v>
      </c>
      <c r="E305" s="143">
        <v>164371.26026681741</v>
      </c>
      <c r="F305" s="90">
        <f t="shared" si="20"/>
        <v>164371.26026681741</v>
      </c>
      <c r="H305" s="148">
        <f t="shared" si="22"/>
        <v>230119.76437354437</v>
      </c>
      <c r="I305" s="143">
        <f t="shared" si="23"/>
        <v>69035.929312063308</v>
      </c>
      <c r="J305" s="90">
        <f t="shared" si="21"/>
        <v>161083.83506148105</v>
      </c>
      <c r="L305" s="152">
        <f t="shared" si="24"/>
        <v>-3287.4252053363598</v>
      </c>
      <c r="M305" s="23"/>
    </row>
    <row r="306" spans="2:13" ht="16.5" customHeight="1" x14ac:dyDescent="0.2">
      <c r="B306" s="131" t="s">
        <v>325</v>
      </c>
      <c r="C306" s="108">
        <v>20286</v>
      </c>
      <c r="D306" s="108">
        <v>1</v>
      </c>
      <c r="E306" s="143">
        <v>770857.51893232926</v>
      </c>
      <c r="F306" s="90">
        <f t="shared" si="20"/>
        <v>770857.51893232926</v>
      </c>
      <c r="H306" s="148">
        <f t="shared" si="22"/>
        <v>1079200.526505261</v>
      </c>
      <c r="I306" s="143">
        <f t="shared" si="23"/>
        <v>323760.15795157827</v>
      </c>
      <c r="J306" s="90">
        <f t="shared" si="21"/>
        <v>755440.3685536827</v>
      </c>
      <c r="L306" s="152">
        <f t="shared" si="24"/>
        <v>-15417.150378646562</v>
      </c>
      <c r="M306" s="23"/>
    </row>
    <row r="307" spans="2:13" ht="16.5" customHeight="1" x14ac:dyDescent="0.2">
      <c r="B307" s="131" t="s">
        <v>326</v>
      </c>
      <c r="C307" s="108">
        <v>20287</v>
      </c>
      <c r="D307" s="108">
        <v>1</v>
      </c>
      <c r="E307" s="143">
        <v>602606.73533657461</v>
      </c>
      <c r="F307" s="90">
        <f t="shared" si="20"/>
        <v>602606.73533657461</v>
      </c>
      <c r="H307" s="148">
        <f t="shared" si="22"/>
        <v>843649.42947120452</v>
      </c>
      <c r="I307" s="143">
        <f t="shared" si="23"/>
        <v>253094.82884136133</v>
      </c>
      <c r="J307" s="90">
        <f t="shared" si="21"/>
        <v>590554.60062984319</v>
      </c>
      <c r="L307" s="152">
        <f t="shared" si="24"/>
        <v>-12052.13470673142</v>
      </c>
      <c r="M307" s="23"/>
    </row>
    <row r="308" spans="2:13" ht="16.5" customHeight="1" x14ac:dyDescent="0.2">
      <c r="B308" s="131" t="s">
        <v>327</v>
      </c>
      <c r="C308" s="108">
        <v>20288</v>
      </c>
      <c r="D308" s="108">
        <v>4</v>
      </c>
      <c r="E308" s="143">
        <v>35857.341836390959</v>
      </c>
      <c r="F308" s="90">
        <f t="shared" si="20"/>
        <v>143429.36734556383</v>
      </c>
      <c r="H308" s="148">
        <f t="shared" si="22"/>
        <v>50200.278570947339</v>
      </c>
      <c r="I308" s="143">
        <f t="shared" si="23"/>
        <v>15060.083571284202</v>
      </c>
      <c r="J308" s="90">
        <f t="shared" si="21"/>
        <v>35140.194999663137</v>
      </c>
      <c r="L308" s="152">
        <f t="shared" si="24"/>
        <v>-2868.5873469112848</v>
      </c>
      <c r="M308" s="23"/>
    </row>
    <row r="309" spans="2:13" ht="16.5" customHeight="1" x14ac:dyDescent="0.2">
      <c r="B309" s="131" t="s">
        <v>328</v>
      </c>
      <c r="C309" s="108">
        <v>20289</v>
      </c>
      <c r="D309" s="108">
        <v>2</v>
      </c>
      <c r="E309" s="143">
        <v>404638.04973565979</v>
      </c>
      <c r="F309" s="90">
        <f t="shared" si="20"/>
        <v>809276.09947131958</v>
      </c>
      <c r="H309" s="148">
        <f t="shared" si="22"/>
        <v>566493.26962992374</v>
      </c>
      <c r="I309" s="143">
        <f t="shared" si="23"/>
        <v>169947.98088897712</v>
      </c>
      <c r="J309" s="90">
        <f t="shared" si="21"/>
        <v>396545.28874094662</v>
      </c>
      <c r="L309" s="152">
        <f t="shared" si="24"/>
        <v>-16185.521989426343</v>
      </c>
      <c r="M309" s="23"/>
    </row>
    <row r="310" spans="2:13" ht="16.5" customHeight="1" x14ac:dyDescent="0.2">
      <c r="B310" s="131" t="s">
        <v>329</v>
      </c>
      <c r="C310" s="108">
        <v>20290</v>
      </c>
      <c r="D310" s="108">
        <v>1</v>
      </c>
      <c r="E310" s="143">
        <v>4519156.4241665946</v>
      </c>
      <c r="F310" s="90">
        <f t="shared" si="20"/>
        <v>4519156.4241665946</v>
      </c>
      <c r="H310" s="148">
        <f t="shared" si="22"/>
        <v>6326818.9938332327</v>
      </c>
      <c r="I310" s="143">
        <f t="shared" si="23"/>
        <v>1898045.6981499698</v>
      </c>
      <c r="J310" s="90">
        <f t="shared" si="21"/>
        <v>4428773.2956832629</v>
      </c>
      <c r="L310" s="152">
        <f t="shared" si="24"/>
        <v>-90383.128483331762</v>
      </c>
      <c r="M310" s="23"/>
    </row>
    <row r="311" spans="2:13" ht="16.5" customHeight="1" x14ac:dyDescent="0.2">
      <c r="B311" s="131" t="s">
        <v>330</v>
      </c>
      <c r="C311" s="108">
        <v>20291</v>
      </c>
      <c r="D311" s="108">
        <v>1</v>
      </c>
      <c r="E311" s="143">
        <v>2793821.7759603988</v>
      </c>
      <c r="F311" s="90">
        <f t="shared" si="20"/>
        <v>2793821.7759603988</v>
      </c>
      <c r="H311" s="148">
        <f t="shared" si="22"/>
        <v>3911350.4863445582</v>
      </c>
      <c r="I311" s="143">
        <f t="shared" si="23"/>
        <v>1173405.1459033673</v>
      </c>
      <c r="J311" s="90">
        <f t="shared" si="21"/>
        <v>2737945.3404411906</v>
      </c>
      <c r="L311" s="152">
        <f t="shared" si="24"/>
        <v>-55876.4355192082</v>
      </c>
      <c r="M311" s="23"/>
    </row>
    <row r="312" spans="2:13" ht="16.5" customHeight="1" x14ac:dyDescent="0.2">
      <c r="B312" s="131" t="s">
        <v>330</v>
      </c>
      <c r="C312" s="108">
        <v>20292</v>
      </c>
      <c r="D312" s="108">
        <v>10</v>
      </c>
      <c r="E312" s="143">
        <v>12052.888012232257</v>
      </c>
      <c r="F312" s="90">
        <f t="shared" si="20"/>
        <v>120528.88012232257</v>
      </c>
      <c r="H312" s="148">
        <f t="shared" si="22"/>
        <v>16874.04321712516</v>
      </c>
      <c r="I312" s="143">
        <f t="shared" si="23"/>
        <v>5062.2129651375481</v>
      </c>
      <c r="J312" s="90">
        <f t="shared" si="21"/>
        <v>11811.830251987612</v>
      </c>
      <c r="L312" s="152">
        <f t="shared" si="24"/>
        <v>-2410.5776024464467</v>
      </c>
      <c r="M312" s="23"/>
    </row>
    <row r="313" spans="2:13" ht="16.5" customHeight="1" x14ac:dyDescent="0.2">
      <c r="B313" s="131" t="s">
        <v>331</v>
      </c>
      <c r="C313" s="108">
        <v>20293</v>
      </c>
      <c r="D313" s="108">
        <v>1</v>
      </c>
      <c r="E313" s="143">
        <v>1368379.4421387434</v>
      </c>
      <c r="F313" s="90">
        <f t="shared" si="20"/>
        <v>1368379.4421387434</v>
      </c>
      <c r="H313" s="148">
        <f t="shared" si="22"/>
        <v>1915731.2189942407</v>
      </c>
      <c r="I313" s="143">
        <f t="shared" si="23"/>
        <v>574719.36569827225</v>
      </c>
      <c r="J313" s="90">
        <f t="shared" si="21"/>
        <v>1341011.8532959684</v>
      </c>
      <c r="L313" s="152">
        <f t="shared" si="24"/>
        <v>-27367.588842774974</v>
      </c>
      <c r="M313" s="23"/>
    </row>
    <row r="314" spans="2:13" ht="16.5" customHeight="1" x14ac:dyDescent="0.2">
      <c r="B314" s="131" t="s">
        <v>332</v>
      </c>
      <c r="C314" s="108">
        <v>20294</v>
      </c>
      <c r="D314" s="108">
        <v>2</v>
      </c>
      <c r="E314" s="143">
        <v>37665.275038225802</v>
      </c>
      <c r="F314" s="90">
        <f t="shared" si="20"/>
        <v>75330.550076451604</v>
      </c>
      <c r="H314" s="148">
        <f t="shared" si="22"/>
        <v>52731.385053516125</v>
      </c>
      <c r="I314" s="143">
        <f t="shared" si="23"/>
        <v>15819.415516054836</v>
      </c>
      <c r="J314" s="90">
        <f t="shared" si="21"/>
        <v>36911.969537461293</v>
      </c>
      <c r="L314" s="152">
        <f t="shared" si="24"/>
        <v>-1506.6110015290178</v>
      </c>
      <c r="M314" s="23"/>
    </row>
    <row r="315" spans="2:13" ht="16.5" customHeight="1" x14ac:dyDescent="0.2">
      <c r="B315" s="131" t="s">
        <v>333</v>
      </c>
      <c r="C315" s="108">
        <v>20295</v>
      </c>
      <c r="D315" s="108">
        <v>1</v>
      </c>
      <c r="E315" s="143">
        <v>62637.352388569503</v>
      </c>
      <c r="F315" s="90">
        <f t="shared" si="20"/>
        <v>62637.352388569503</v>
      </c>
      <c r="H315" s="148">
        <f t="shared" si="22"/>
        <v>87692.293343997299</v>
      </c>
      <c r="I315" s="143">
        <f t="shared" si="23"/>
        <v>26307.68800319919</v>
      </c>
      <c r="J315" s="90">
        <f t="shared" si="21"/>
        <v>61384.605340798109</v>
      </c>
      <c r="L315" s="152">
        <f t="shared" si="24"/>
        <v>-1252.7470477713941</v>
      </c>
      <c r="M315" s="23"/>
    </row>
    <row r="316" spans="2:13" ht="16.5" customHeight="1" x14ac:dyDescent="0.2">
      <c r="B316" s="131" t="s">
        <v>334</v>
      </c>
      <c r="C316" s="108">
        <v>20296</v>
      </c>
      <c r="D316" s="108">
        <v>1</v>
      </c>
      <c r="E316" s="143">
        <v>254315.93705810059</v>
      </c>
      <c r="F316" s="90">
        <f t="shared" si="20"/>
        <v>254315.93705810059</v>
      </c>
      <c r="H316" s="148">
        <f t="shared" si="22"/>
        <v>356042.31188134081</v>
      </c>
      <c r="I316" s="143">
        <f t="shared" si="23"/>
        <v>106812.69356440225</v>
      </c>
      <c r="J316" s="90">
        <f t="shared" si="21"/>
        <v>249229.61831693858</v>
      </c>
      <c r="L316" s="152">
        <f t="shared" si="24"/>
        <v>-5086.3187411620165</v>
      </c>
      <c r="M316" s="23"/>
    </row>
    <row r="317" spans="2:13" ht="16.5" customHeight="1" x14ac:dyDescent="0.2">
      <c r="B317" s="131" t="s">
        <v>335</v>
      </c>
      <c r="C317" s="108">
        <v>20297</v>
      </c>
      <c r="D317" s="108">
        <v>2</v>
      </c>
      <c r="E317" s="143">
        <v>179408.68336639905</v>
      </c>
      <c r="F317" s="90">
        <f t="shared" si="20"/>
        <v>358817.36673279811</v>
      </c>
      <c r="H317" s="148">
        <f t="shared" si="22"/>
        <v>251172.15671295868</v>
      </c>
      <c r="I317" s="143">
        <f t="shared" si="23"/>
        <v>75351.647013887603</v>
      </c>
      <c r="J317" s="90">
        <f t="shared" si="21"/>
        <v>175820.50969907106</v>
      </c>
      <c r="L317" s="152">
        <f t="shared" si="24"/>
        <v>-7176.3473346559913</v>
      </c>
      <c r="M317" s="23"/>
    </row>
    <row r="318" spans="2:13" ht="16.5" customHeight="1" x14ac:dyDescent="0.2">
      <c r="B318" s="131" t="s">
        <v>336</v>
      </c>
      <c r="C318" s="108">
        <v>20298</v>
      </c>
      <c r="D318" s="108">
        <v>1</v>
      </c>
      <c r="E318" s="143">
        <v>386935.37046769366</v>
      </c>
      <c r="F318" s="90">
        <f t="shared" si="20"/>
        <v>386935.37046769366</v>
      </c>
      <c r="H318" s="148">
        <f t="shared" si="22"/>
        <v>541709.51865477115</v>
      </c>
      <c r="I318" s="143">
        <f t="shared" si="23"/>
        <v>162512.85559643133</v>
      </c>
      <c r="J318" s="90">
        <f t="shared" si="21"/>
        <v>379196.66305833985</v>
      </c>
      <c r="L318" s="152">
        <f t="shared" si="24"/>
        <v>-7738.7074093538104</v>
      </c>
      <c r="M318" s="23"/>
    </row>
    <row r="319" spans="2:13" ht="16.5" customHeight="1" x14ac:dyDescent="0.2">
      <c r="B319" s="131" t="s">
        <v>337</v>
      </c>
      <c r="C319" s="108">
        <v>20299</v>
      </c>
      <c r="D319" s="108">
        <v>2</v>
      </c>
      <c r="E319" s="143">
        <v>20150.922145450801</v>
      </c>
      <c r="F319" s="90">
        <f t="shared" si="20"/>
        <v>40301.844290901601</v>
      </c>
      <c r="H319" s="148">
        <f t="shared" si="22"/>
        <v>28211.291003631122</v>
      </c>
      <c r="I319" s="143">
        <f t="shared" si="23"/>
        <v>8463.3873010893367</v>
      </c>
      <c r="J319" s="90">
        <f t="shared" si="21"/>
        <v>19747.903702541786</v>
      </c>
      <c r="L319" s="152">
        <f t="shared" si="24"/>
        <v>-806.03688581802999</v>
      </c>
      <c r="M319" s="23"/>
    </row>
    <row r="320" spans="2:13" ht="16.5" customHeight="1" x14ac:dyDescent="0.2">
      <c r="B320" s="131" t="s">
        <v>338</v>
      </c>
      <c r="C320" s="108">
        <v>20300</v>
      </c>
      <c r="D320" s="108">
        <v>4</v>
      </c>
      <c r="E320" s="143">
        <v>106931.71583352305</v>
      </c>
      <c r="F320" s="90">
        <f t="shared" si="20"/>
        <v>427726.8633340922</v>
      </c>
      <c r="H320" s="148">
        <f t="shared" si="22"/>
        <v>149704.40216693227</v>
      </c>
      <c r="I320" s="143">
        <f t="shared" si="23"/>
        <v>44911.32065007968</v>
      </c>
      <c r="J320" s="90">
        <f t="shared" si="21"/>
        <v>104793.08151685259</v>
      </c>
      <c r="L320" s="152">
        <f t="shared" si="24"/>
        <v>-8554.5372666818439</v>
      </c>
      <c r="M320" s="23"/>
    </row>
    <row r="321" spans="2:13" ht="16.5" customHeight="1" x14ac:dyDescent="0.2">
      <c r="B321" s="131" t="s">
        <v>339</v>
      </c>
      <c r="C321" s="108">
        <v>20301</v>
      </c>
      <c r="D321" s="108">
        <v>1</v>
      </c>
      <c r="E321" s="143">
        <v>1702093.7789774239</v>
      </c>
      <c r="F321" s="90">
        <f t="shared" si="20"/>
        <v>1702093.7789774239</v>
      </c>
      <c r="H321" s="148">
        <f t="shared" si="22"/>
        <v>2382931.2905683937</v>
      </c>
      <c r="I321" s="143">
        <f t="shared" si="23"/>
        <v>714879.38717051805</v>
      </c>
      <c r="J321" s="90">
        <f t="shared" si="21"/>
        <v>1668051.9033978756</v>
      </c>
      <c r="L321" s="152">
        <f t="shared" si="24"/>
        <v>-34041.875579548301</v>
      </c>
      <c r="M321" s="23"/>
    </row>
    <row r="322" spans="2:13" ht="16.5" customHeight="1" x14ac:dyDescent="0.2">
      <c r="B322" s="131" t="s">
        <v>340</v>
      </c>
      <c r="C322" s="108">
        <v>20302</v>
      </c>
      <c r="D322" s="108">
        <v>2</v>
      </c>
      <c r="E322" s="143">
        <v>708257.83181879786</v>
      </c>
      <c r="F322" s="90">
        <f t="shared" si="20"/>
        <v>1416515.6636375957</v>
      </c>
      <c r="H322" s="148">
        <f t="shared" si="22"/>
        <v>991560.964546317</v>
      </c>
      <c r="I322" s="143">
        <f t="shared" si="23"/>
        <v>297468.28936389508</v>
      </c>
      <c r="J322" s="90">
        <f t="shared" si="21"/>
        <v>694092.67518242192</v>
      </c>
      <c r="L322" s="152">
        <f t="shared" si="24"/>
        <v>-28330.313272751868</v>
      </c>
      <c r="M322" s="23"/>
    </row>
    <row r="323" spans="2:13" ht="16.5" customHeight="1" x14ac:dyDescent="0.2">
      <c r="B323" s="131" t="s">
        <v>341</v>
      </c>
      <c r="C323" s="108">
        <v>20303</v>
      </c>
      <c r="D323" s="108">
        <v>2</v>
      </c>
      <c r="E323" s="143">
        <v>44558.020370221122</v>
      </c>
      <c r="F323" s="90">
        <f t="shared" si="20"/>
        <v>89116.040740442244</v>
      </c>
      <c r="H323" s="148">
        <f t="shared" si="22"/>
        <v>62381.228518309566</v>
      </c>
      <c r="I323" s="143">
        <f t="shared" si="23"/>
        <v>18714.368555492871</v>
      </c>
      <c r="J323" s="90">
        <f t="shared" si="21"/>
        <v>43666.859962816699</v>
      </c>
      <c r="L323" s="152">
        <f t="shared" si="24"/>
        <v>-1782.3208148088452</v>
      </c>
      <c r="M323" s="23"/>
    </row>
    <row r="324" spans="2:13" ht="16.5" customHeight="1" x14ac:dyDescent="0.2">
      <c r="B324" s="131" t="s">
        <v>342</v>
      </c>
      <c r="C324" s="108">
        <v>20304</v>
      </c>
      <c r="D324" s="108">
        <v>1</v>
      </c>
      <c r="E324" s="143">
        <v>1706048.6328564375</v>
      </c>
      <c r="F324" s="90">
        <f t="shared" si="20"/>
        <v>1706048.6328564375</v>
      </c>
      <c r="H324" s="148">
        <f t="shared" si="22"/>
        <v>2388468.0859990125</v>
      </c>
      <c r="I324" s="143">
        <f t="shared" si="23"/>
        <v>716540.42579970369</v>
      </c>
      <c r="J324" s="90">
        <f t="shared" si="21"/>
        <v>1671927.6601993088</v>
      </c>
      <c r="L324" s="152">
        <f t="shared" si="24"/>
        <v>-34120.972657128703</v>
      </c>
      <c r="M324" s="23"/>
    </row>
    <row r="325" spans="2:13" ht="16.5" customHeight="1" x14ac:dyDescent="0.2">
      <c r="B325" s="131" t="s">
        <v>343</v>
      </c>
      <c r="C325" s="108">
        <v>20305</v>
      </c>
      <c r="D325" s="108">
        <v>1</v>
      </c>
      <c r="E325" s="143">
        <v>876508.61541455262</v>
      </c>
      <c r="F325" s="90">
        <f t="shared" si="20"/>
        <v>876508.61541455262</v>
      </c>
      <c r="H325" s="148">
        <f t="shared" si="22"/>
        <v>1227112.0615803737</v>
      </c>
      <c r="I325" s="143">
        <f t="shared" si="23"/>
        <v>368133.61847411207</v>
      </c>
      <c r="J325" s="90">
        <f t="shared" si="21"/>
        <v>858978.44310626155</v>
      </c>
      <c r="L325" s="152">
        <f t="shared" si="24"/>
        <v>-17530.172308291076</v>
      </c>
      <c r="M325" s="23"/>
    </row>
    <row r="326" spans="2:13" ht="16.5" customHeight="1" x14ac:dyDescent="0.2">
      <c r="B326" s="131" t="s">
        <v>344</v>
      </c>
      <c r="C326" s="108">
        <v>20306</v>
      </c>
      <c r="D326" s="108">
        <v>1</v>
      </c>
      <c r="E326" s="143">
        <v>675677.36891073256</v>
      </c>
      <c r="F326" s="90">
        <f t="shared" si="20"/>
        <v>675677.36891073256</v>
      </c>
      <c r="H326" s="148">
        <f t="shared" si="22"/>
        <v>945948.31647502561</v>
      </c>
      <c r="I326" s="143">
        <f t="shared" si="23"/>
        <v>283784.49494250765</v>
      </c>
      <c r="J326" s="90">
        <f t="shared" si="21"/>
        <v>662163.8215325179</v>
      </c>
      <c r="L326" s="152">
        <f t="shared" si="24"/>
        <v>-13513.547378214658</v>
      </c>
      <c r="M326" s="23"/>
    </row>
    <row r="327" spans="2:13" ht="16.5" customHeight="1" x14ac:dyDescent="0.2">
      <c r="B327" s="131" t="s">
        <v>345</v>
      </c>
      <c r="C327" s="108">
        <v>20307</v>
      </c>
      <c r="D327" s="108">
        <v>1</v>
      </c>
      <c r="E327" s="143">
        <v>109568.28508619886</v>
      </c>
      <c r="F327" s="90">
        <f t="shared" si="20"/>
        <v>109568.28508619886</v>
      </c>
      <c r="H327" s="148">
        <f t="shared" si="22"/>
        <v>153395.59912067841</v>
      </c>
      <c r="I327" s="143">
        <f t="shared" si="23"/>
        <v>46018.679736203521</v>
      </c>
      <c r="J327" s="90">
        <f t="shared" si="21"/>
        <v>107376.9193844749</v>
      </c>
      <c r="L327" s="152">
        <f t="shared" si="24"/>
        <v>-2191.3657017239602</v>
      </c>
      <c r="M327" s="23"/>
    </row>
    <row r="328" spans="2:13" ht="16.5" customHeight="1" x14ac:dyDescent="0.2">
      <c r="B328" s="131" t="s">
        <v>346</v>
      </c>
      <c r="C328" s="108">
        <v>20308</v>
      </c>
      <c r="D328" s="108">
        <v>2</v>
      </c>
      <c r="E328" s="143">
        <v>1732.6026517583869</v>
      </c>
      <c r="F328" s="90">
        <f t="shared" si="20"/>
        <v>3465.2053035167737</v>
      </c>
      <c r="H328" s="148">
        <f t="shared" si="22"/>
        <v>2425.6437124617414</v>
      </c>
      <c r="I328" s="143">
        <f t="shared" si="23"/>
        <v>727.69311373852236</v>
      </c>
      <c r="J328" s="90">
        <f t="shared" si="21"/>
        <v>1697.9505987232192</v>
      </c>
      <c r="L328" s="152">
        <f t="shared" si="24"/>
        <v>-69.304106070335365</v>
      </c>
      <c r="M328" s="23"/>
    </row>
    <row r="329" spans="2:13" ht="16.5" customHeight="1" x14ac:dyDescent="0.2">
      <c r="B329" s="131" t="s">
        <v>347</v>
      </c>
      <c r="C329" s="108">
        <v>20309</v>
      </c>
      <c r="D329" s="108">
        <v>5</v>
      </c>
      <c r="E329" s="143">
        <v>90396.660091741913</v>
      </c>
      <c r="F329" s="90">
        <f t="shared" si="20"/>
        <v>451983.30045870959</v>
      </c>
      <c r="H329" s="148">
        <f t="shared" si="22"/>
        <v>126555.32412843869</v>
      </c>
      <c r="I329" s="143">
        <f t="shared" si="23"/>
        <v>37966.597238531605</v>
      </c>
      <c r="J329" s="90">
        <f t="shared" si="21"/>
        <v>88588.726889907091</v>
      </c>
      <c r="L329" s="152">
        <f t="shared" si="24"/>
        <v>-9039.6660091741069</v>
      </c>
      <c r="M329" s="23"/>
    </row>
    <row r="330" spans="2:13" ht="16.5" customHeight="1" x14ac:dyDescent="0.2">
      <c r="B330" s="131" t="s">
        <v>348</v>
      </c>
      <c r="C330" s="108">
        <v>20310</v>
      </c>
      <c r="D330" s="108">
        <v>5</v>
      </c>
      <c r="E330" s="143">
        <v>44445.024545106447</v>
      </c>
      <c r="F330" s="90">
        <f t="shared" si="20"/>
        <v>222225.12272553224</v>
      </c>
      <c r="H330" s="148">
        <f t="shared" si="22"/>
        <v>62223.034363149025</v>
      </c>
      <c r="I330" s="143">
        <f t="shared" si="23"/>
        <v>18666.910308944705</v>
      </c>
      <c r="J330" s="90">
        <f t="shared" si="21"/>
        <v>43556.124054204323</v>
      </c>
      <c r="L330" s="152">
        <f t="shared" si="24"/>
        <v>-4444.5024545106207</v>
      </c>
      <c r="M330" s="23"/>
    </row>
    <row r="331" spans="2:13" ht="16.5" customHeight="1" x14ac:dyDescent="0.2">
      <c r="B331" s="131" t="s">
        <v>349</v>
      </c>
      <c r="C331" s="108">
        <v>20311</v>
      </c>
      <c r="D331" s="108">
        <v>5</v>
      </c>
      <c r="E331" s="143">
        <v>44445.024545106447</v>
      </c>
      <c r="F331" s="90">
        <f t="shared" si="20"/>
        <v>222225.12272553224</v>
      </c>
      <c r="H331" s="148">
        <f t="shared" si="22"/>
        <v>62223.034363149025</v>
      </c>
      <c r="I331" s="143">
        <f t="shared" si="23"/>
        <v>18666.910308944705</v>
      </c>
      <c r="J331" s="90">
        <f t="shared" si="21"/>
        <v>43556.124054204323</v>
      </c>
      <c r="L331" s="152">
        <f t="shared" si="24"/>
        <v>-4444.5024545106207</v>
      </c>
      <c r="M331" s="23"/>
    </row>
    <row r="332" spans="2:13" ht="16.5" customHeight="1" x14ac:dyDescent="0.2">
      <c r="B332" s="131" t="s">
        <v>350</v>
      </c>
      <c r="C332" s="108">
        <v>20312</v>
      </c>
      <c r="D332" s="108">
        <v>5</v>
      </c>
      <c r="E332" s="143">
        <v>90396.660091741913</v>
      </c>
      <c r="F332" s="90">
        <f t="shared" si="20"/>
        <v>451983.30045870959</v>
      </c>
      <c r="H332" s="148">
        <f t="shared" si="22"/>
        <v>126555.32412843869</v>
      </c>
      <c r="I332" s="143">
        <f t="shared" si="23"/>
        <v>37966.597238531605</v>
      </c>
      <c r="J332" s="90">
        <f t="shared" si="21"/>
        <v>88588.726889907091</v>
      </c>
      <c r="L332" s="152">
        <f t="shared" si="24"/>
        <v>-9039.6660091741069</v>
      </c>
      <c r="M332" s="23"/>
    </row>
    <row r="333" spans="2:13" ht="16.5" customHeight="1" x14ac:dyDescent="0.2">
      <c r="B333" s="131" t="s">
        <v>351</v>
      </c>
      <c r="C333" s="108">
        <v>20313</v>
      </c>
      <c r="D333" s="108">
        <v>3</v>
      </c>
      <c r="E333" s="143">
        <v>90396.660091741913</v>
      </c>
      <c r="F333" s="90">
        <f t="shared" si="20"/>
        <v>271189.98027522571</v>
      </c>
      <c r="H333" s="148">
        <f t="shared" si="22"/>
        <v>126555.32412843869</v>
      </c>
      <c r="I333" s="143">
        <f t="shared" si="23"/>
        <v>37966.597238531605</v>
      </c>
      <c r="J333" s="90">
        <f t="shared" si="21"/>
        <v>88588.726889907091</v>
      </c>
      <c r="L333" s="152">
        <f t="shared" si="24"/>
        <v>-5423.7996055044641</v>
      </c>
      <c r="M333" s="23"/>
    </row>
    <row r="334" spans="2:13" ht="16.5" customHeight="1" x14ac:dyDescent="0.2">
      <c r="B334" s="131" t="s">
        <v>352</v>
      </c>
      <c r="C334" s="108">
        <v>20314</v>
      </c>
      <c r="D334" s="108">
        <v>1</v>
      </c>
      <c r="E334" s="143">
        <v>90396.660091741913</v>
      </c>
      <c r="F334" s="90">
        <f t="shared" si="20"/>
        <v>90396.660091741913</v>
      </c>
      <c r="H334" s="148">
        <f t="shared" si="22"/>
        <v>126555.32412843869</v>
      </c>
      <c r="I334" s="143">
        <f t="shared" si="23"/>
        <v>37966.597238531605</v>
      </c>
      <c r="J334" s="90">
        <f t="shared" si="21"/>
        <v>88588.726889907091</v>
      </c>
      <c r="L334" s="152">
        <f t="shared" si="24"/>
        <v>-1807.9332018348214</v>
      </c>
      <c r="M334" s="23"/>
    </row>
    <row r="335" spans="2:13" ht="16.5" customHeight="1" x14ac:dyDescent="0.2">
      <c r="B335" s="131" t="s">
        <v>353</v>
      </c>
      <c r="C335" s="108">
        <v>20315</v>
      </c>
      <c r="D335" s="108">
        <v>1</v>
      </c>
      <c r="E335" s="143">
        <v>90396.660091741913</v>
      </c>
      <c r="F335" s="90">
        <f t="shared" si="20"/>
        <v>90396.660091741913</v>
      </c>
      <c r="H335" s="148">
        <f t="shared" si="22"/>
        <v>126555.32412843869</v>
      </c>
      <c r="I335" s="143">
        <f t="shared" si="23"/>
        <v>37966.597238531605</v>
      </c>
      <c r="J335" s="90">
        <f t="shared" si="21"/>
        <v>88588.726889907091</v>
      </c>
      <c r="L335" s="152">
        <f t="shared" si="24"/>
        <v>-1807.9332018348214</v>
      </c>
      <c r="M335" s="23"/>
    </row>
    <row r="336" spans="2:13" ht="16.5" customHeight="1" x14ac:dyDescent="0.2">
      <c r="B336" s="131" t="s">
        <v>354</v>
      </c>
      <c r="C336" s="108">
        <v>20316</v>
      </c>
      <c r="D336" s="108">
        <v>1</v>
      </c>
      <c r="E336" s="143">
        <v>90396.660091741913</v>
      </c>
      <c r="F336" s="90">
        <f t="shared" si="20"/>
        <v>90396.660091741913</v>
      </c>
      <c r="H336" s="148">
        <f t="shared" si="22"/>
        <v>126555.32412843869</v>
      </c>
      <c r="I336" s="143">
        <f t="shared" si="23"/>
        <v>37966.597238531605</v>
      </c>
      <c r="J336" s="90">
        <f t="shared" si="21"/>
        <v>88588.726889907091</v>
      </c>
      <c r="L336" s="152">
        <f t="shared" si="24"/>
        <v>-1807.9332018348214</v>
      </c>
      <c r="M336" s="23"/>
    </row>
    <row r="337" spans="2:13" ht="16.5" customHeight="1" x14ac:dyDescent="0.2">
      <c r="B337" s="131" t="s">
        <v>355</v>
      </c>
      <c r="C337" s="108">
        <v>20317</v>
      </c>
      <c r="D337" s="108">
        <v>3</v>
      </c>
      <c r="E337" s="143">
        <v>90396.660091741913</v>
      </c>
      <c r="F337" s="90">
        <f t="shared" si="20"/>
        <v>271189.98027522571</v>
      </c>
      <c r="H337" s="148">
        <f t="shared" si="22"/>
        <v>126555.32412843869</v>
      </c>
      <c r="I337" s="143">
        <f t="shared" si="23"/>
        <v>37966.597238531605</v>
      </c>
      <c r="J337" s="90">
        <f t="shared" si="21"/>
        <v>88588.726889907091</v>
      </c>
      <c r="L337" s="152">
        <f t="shared" si="24"/>
        <v>-5423.7996055044641</v>
      </c>
      <c r="M337" s="23"/>
    </row>
    <row r="338" spans="2:13" ht="16.5" customHeight="1" x14ac:dyDescent="0.2">
      <c r="B338" s="131" t="s">
        <v>356</v>
      </c>
      <c r="C338" s="108">
        <v>20318</v>
      </c>
      <c r="D338" s="108">
        <v>1</v>
      </c>
      <c r="E338" s="143">
        <v>606938.24196597049</v>
      </c>
      <c r="F338" s="90">
        <f t="shared" si="20"/>
        <v>606938.24196597049</v>
      </c>
      <c r="H338" s="148">
        <f t="shared" si="22"/>
        <v>849713.53875235864</v>
      </c>
      <c r="I338" s="143">
        <f t="shared" si="23"/>
        <v>254914.06162570757</v>
      </c>
      <c r="J338" s="90">
        <f t="shared" si="21"/>
        <v>594799.47712665109</v>
      </c>
      <c r="L338" s="152">
        <f t="shared" si="24"/>
        <v>-12138.764839319396</v>
      </c>
      <c r="M338" s="23"/>
    </row>
    <row r="339" spans="2:13" ht="16.5" customHeight="1" x14ac:dyDescent="0.2">
      <c r="B339" s="131" t="s">
        <v>357</v>
      </c>
      <c r="C339" s="108">
        <v>20319</v>
      </c>
      <c r="D339" s="108">
        <v>1</v>
      </c>
      <c r="E339" s="143">
        <v>941292.8884803009</v>
      </c>
      <c r="F339" s="90">
        <f t="shared" si="20"/>
        <v>941292.8884803009</v>
      </c>
      <c r="H339" s="148">
        <f t="shared" si="22"/>
        <v>1317810.0438724211</v>
      </c>
      <c r="I339" s="143">
        <f t="shared" si="23"/>
        <v>395343.01316172635</v>
      </c>
      <c r="J339" s="90">
        <f t="shared" si="21"/>
        <v>922467.03071069485</v>
      </c>
      <c r="L339" s="152">
        <f t="shared" si="24"/>
        <v>-18825.857769606053</v>
      </c>
      <c r="M339" s="23"/>
    </row>
    <row r="340" spans="2:13" ht="16.5" customHeight="1" x14ac:dyDescent="0.2">
      <c r="B340" s="131" t="s">
        <v>358</v>
      </c>
      <c r="C340" s="108">
        <v>20320</v>
      </c>
      <c r="D340" s="108">
        <v>1</v>
      </c>
      <c r="E340" s="143">
        <v>34275.400284785479</v>
      </c>
      <c r="F340" s="90">
        <f t="shared" si="20"/>
        <v>34275.400284785479</v>
      </c>
      <c r="H340" s="148">
        <f t="shared" si="22"/>
        <v>47985.560398699672</v>
      </c>
      <c r="I340" s="143">
        <f t="shared" si="23"/>
        <v>14395.668119609902</v>
      </c>
      <c r="J340" s="90">
        <f t="shared" si="21"/>
        <v>33589.89227908977</v>
      </c>
      <c r="L340" s="152">
        <f t="shared" si="24"/>
        <v>-685.50800569570856</v>
      </c>
      <c r="M340" s="23"/>
    </row>
    <row r="341" spans="2:13" ht="16.5" customHeight="1" x14ac:dyDescent="0.2">
      <c r="B341" s="131" t="s">
        <v>359</v>
      </c>
      <c r="C341" s="108">
        <v>20321</v>
      </c>
      <c r="D341" s="108">
        <v>1</v>
      </c>
      <c r="E341" s="143">
        <v>2226469.7380596036</v>
      </c>
      <c r="F341" s="90">
        <f t="shared" ref="F341:F404" si="25">+E341*D341</f>
        <v>2226469.7380596036</v>
      </c>
      <c r="H341" s="148">
        <f t="shared" si="22"/>
        <v>3117057.6332834451</v>
      </c>
      <c r="I341" s="143">
        <f t="shared" si="23"/>
        <v>935117.28998503357</v>
      </c>
      <c r="J341" s="90">
        <f t="shared" ref="J341:J404" si="26">H341-I341</f>
        <v>2181940.3432984115</v>
      </c>
      <c r="L341" s="152">
        <f t="shared" si="24"/>
        <v>-44529.394761192147</v>
      </c>
      <c r="M341" s="23"/>
    </row>
    <row r="342" spans="2:13" ht="16.5" customHeight="1" x14ac:dyDescent="0.2">
      <c r="B342" s="131" t="s">
        <v>360</v>
      </c>
      <c r="C342" s="108">
        <v>20322</v>
      </c>
      <c r="D342" s="108">
        <v>1</v>
      </c>
      <c r="E342" s="143">
        <v>6026.4440061161285</v>
      </c>
      <c r="F342" s="90">
        <f t="shared" si="25"/>
        <v>6026.4440061161285</v>
      </c>
      <c r="H342" s="148">
        <f t="shared" ref="H342:H405" si="27">(E342*40%)+E342</f>
        <v>8437.0216085625798</v>
      </c>
      <c r="I342" s="143">
        <f t="shared" ref="I342:I405" si="28">H342*30%</f>
        <v>2531.106482568774</v>
      </c>
      <c r="J342" s="90">
        <f t="shared" si="26"/>
        <v>5905.9151259938062</v>
      </c>
      <c r="L342" s="152">
        <f t="shared" ref="L342:L405" si="29">+(J342-E342)*D342</f>
        <v>-120.52888012232233</v>
      </c>
      <c r="M342" s="23"/>
    </row>
    <row r="343" spans="2:13" ht="16.5" customHeight="1" x14ac:dyDescent="0.2">
      <c r="B343" s="131" t="s">
        <v>361</v>
      </c>
      <c r="C343" s="108">
        <v>20323</v>
      </c>
      <c r="D343" s="108">
        <v>1</v>
      </c>
      <c r="E343" s="143">
        <v>18625230.325688388</v>
      </c>
      <c r="F343" s="90">
        <f t="shared" si="25"/>
        <v>18625230.325688388</v>
      </c>
      <c r="H343" s="148">
        <f t="shared" si="27"/>
        <v>26075322.455963746</v>
      </c>
      <c r="I343" s="143">
        <f t="shared" si="28"/>
        <v>7822596.7367891232</v>
      </c>
      <c r="J343" s="90">
        <f t="shared" si="26"/>
        <v>18252725.719174623</v>
      </c>
      <c r="L343" s="152">
        <f t="shared" si="29"/>
        <v>-372504.60651376471</v>
      </c>
      <c r="M343" s="23"/>
    </row>
    <row r="344" spans="2:13" ht="16.5" customHeight="1" x14ac:dyDescent="0.2">
      <c r="B344" s="131" t="s">
        <v>362</v>
      </c>
      <c r="C344" s="108">
        <v>20324</v>
      </c>
      <c r="D344" s="108">
        <v>4</v>
      </c>
      <c r="E344" s="143">
        <v>30132.22003058064</v>
      </c>
      <c r="F344" s="90">
        <f t="shared" si="25"/>
        <v>120528.88012232256</v>
      </c>
      <c r="H344" s="148">
        <f t="shared" si="27"/>
        <v>42185.108042812899</v>
      </c>
      <c r="I344" s="143">
        <f t="shared" si="28"/>
        <v>12655.53241284387</v>
      </c>
      <c r="J344" s="90">
        <f t="shared" si="26"/>
        <v>29529.575629969029</v>
      </c>
      <c r="L344" s="152">
        <f t="shared" si="29"/>
        <v>-2410.5776024464431</v>
      </c>
      <c r="M344" s="23"/>
    </row>
    <row r="345" spans="2:13" ht="16.5" customHeight="1" x14ac:dyDescent="0.2">
      <c r="B345" s="131" t="s">
        <v>363</v>
      </c>
      <c r="C345" s="108">
        <v>20325</v>
      </c>
      <c r="D345" s="108">
        <v>4</v>
      </c>
      <c r="E345" s="143">
        <v>4708.1593797782252</v>
      </c>
      <c r="F345" s="90">
        <f t="shared" si="25"/>
        <v>18832.637519112901</v>
      </c>
      <c r="H345" s="148">
        <f t="shared" si="27"/>
        <v>6591.4231316895157</v>
      </c>
      <c r="I345" s="143">
        <f t="shared" si="28"/>
        <v>1977.4269395068545</v>
      </c>
      <c r="J345" s="90">
        <f t="shared" si="26"/>
        <v>4613.9961921826616</v>
      </c>
      <c r="L345" s="152">
        <f t="shared" si="29"/>
        <v>-376.65275038225445</v>
      </c>
      <c r="M345" s="23"/>
    </row>
    <row r="346" spans="2:13" ht="16.5" customHeight="1" x14ac:dyDescent="0.2">
      <c r="B346" s="131" t="s">
        <v>364</v>
      </c>
      <c r="C346" s="108">
        <v>20326</v>
      </c>
      <c r="D346" s="108">
        <v>2</v>
      </c>
      <c r="E346" s="143">
        <v>36497.6515120408</v>
      </c>
      <c r="F346" s="90">
        <f t="shared" si="25"/>
        <v>72995.303024081601</v>
      </c>
      <c r="H346" s="148">
        <f t="shared" si="27"/>
        <v>51096.712116857118</v>
      </c>
      <c r="I346" s="143">
        <f t="shared" si="28"/>
        <v>15329.013635057134</v>
      </c>
      <c r="J346" s="90">
        <f t="shared" si="26"/>
        <v>35767.698481799984</v>
      </c>
      <c r="L346" s="152">
        <f t="shared" si="29"/>
        <v>-1459.9060604816332</v>
      </c>
      <c r="M346" s="23"/>
    </row>
    <row r="347" spans="2:13" ht="16.5" customHeight="1" x14ac:dyDescent="0.2">
      <c r="B347" s="131" t="s">
        <v>365</v>
      </c>
      <c r="C347" s="108">
        <v>20327</v>
      </c>
      <c r="D347" s="108">
        <v>2</v>
      </c>
      <c r="E347" s="143">
        <v>1023478.5186137097</v>
      </c>
      <c r="F347" s="90">
        <f t="shared" si="25"/>
        <v>2046957.0372274194</v>
      </c>
      <c r="H347" s="148">
        <f t="shared" si="27"/>
        <v>1432869.9260591937</v>
      </c>
      <c r="I347" s="143">
        <f t="shared" si="28"/>
        <v>429860.9778177581</v>
      </c>
      <c r="J347" s="90">
        <f t="shared" si="26"/>
        <v>1003008.9482414356</v>
      </c>
      <c r="L347" s="152">
        <f t="shared" si="29"/>
        <v>-40939.140744548291</v>
      </c>
      <c r="M347" s="23"/>
    </row>
    <row r="348" spans="2:13" ht="16.5" customHeight="1" x14ac:dyDescent="0.2">
      <c r="B348" s="131" t="s">
        <v>366</v>
      </c>
      <c r="C348" s="108">
        <v>20328</v>
      </c>
      <c r="D348" s="108">
        <v>1</v>
      </c>
      <c r="E348" s="143">
        <v>103466.51053000627</v>
      </c>
      <c r="F348" s="90">
        <f t="shared" si="25"/>
        <v>103466.51053000627</v>
      </c>
      <c r="H348" s="148">
        <f t="shared" si="27"/>
        <v>144853.11474200879</v>
      </c>
      <c r="I348" s="143">
        <f t="shared" si="28"/>
        <v>43455.934422602637</v>
      </c>
      <c r="J348" s="90">
        <f t="shared" si="26"/>
        <v>101397.18031940615</v>
      </c>
      <c r="L348" s="152">
        <f t="shared" si="29"/>
        <v>-2069.3302106001211</v>
      </c>
      <c r="M348" s="23"/>
    </row>
    <row r="349" spans="2:13" ht="16.5" customHeight="1" x14ac:dyDescent="0.2">
      <c r="B349" s="131" t="s">
        <v>367</v>
      </c>
      <c r="C349" s="108">
        <v>20329</v>
      </c>
      <c r="D349" s="108">
        <v>2</v>
      </c>
      <c r="E349" s="143">
        <v>206970.68633505079</v>
      </c>
      <c r="F349" s="90">
        <f t="shared" si="25"/>
        <v>413941.37267010158</v>
      </c>
      <c r="H349" s="148">
        <f t="shared" si="27"/>
        <v>289758.96086907113</v>
      </c>
      <c r="I349" s="143">
        <f t="shared" si="28"/>
        <v>86927.688260721334</v>
      </c>
      <c r="J349" s="90">
        <f t="shared" si="26"/>
        <v>202831.2726083498</v>
      </c>
      <c r="L349" s="152">
        <f t="shared" si="29"/>
        <v>-8278.8274534019874</v>
      </c>
      <c r="M349" s="23"/>
    </row>
    <row r="350" spans="2:13" ht="16.5" customHeight="1" x14ac:dyDescent="0.2">
      <c r="B350" s="131" t="s">
        <v>368</v>
      </c>
      <c r="C350" s="108">
        <v>20330</v>
      </c>
      <c r="D350" s="108">
        <v>2</v>
      </c>
      <c r="E350" s="143">
        <v>15066.11001529032</v>
      </c>
      <c r="F350" s="90">
        <f t="shared" si="25"/>
        <v>30132.22003058064</v>
      </c>
      <c r="H350" s="148">
        <f t="shared" si="27"/>
        <v>21092.554021406449</v>
      </c>
      <c r="I350" s="143">
        <f t="shared" si="28"/>
        <v>6327.7662064219348</v>
      </c>
      <c r="J350" s="90">
        <f t="shared" si="26"/>
        <v>14764.787814984515</v>
      </c>
      <c r="L350" s="152">
        <f t="shared" si="29"/>
        <v>-602.64440061161076</v>
      </c>
      <c r="M350" s="23"/>
    </row>
    <row r="351" spans="2:13" ht="16.5" customHeight="1" x14ac:dyDescent="0.2">
      <c r="B351" s="131" t="s">
        <v>369</v>
      </c>
      <c r="C351" s="108">
        <v>20331</v>
      </c>
      <c r="D351" s="108">
        <v>1</v>
      </c>
      <c r="E351" s="143">
        <v>45349.6875</v>
      </c>
      <c r="F351" s="90">
        <f t="shared" si="25"/>
        <v>45349.6875</v>
      </c>
      <c r="H351" s="148">
        <f t="shared" si="27"/>
        <v>63489.5625</v>
      </c>
      <c r="I351" s="143">
        <f t="shared" si="28"/>
        <v>19046.868749999998</v>
      </c>
      <c r="J351" s="90">
        <f t="shared" si="26"/>
        <v>44442.693750000006</v>
      </c>
      <c r="L351" s="152">
        <f t="shared" si="29"/>
        <v>-906.99374999999418</v>
      </c>
      <c r="M351" s="23"/>
    </row>
    <row r="352" spans="2:13" ht="16.5" customHeight="1" x14ac:dyDescent="0.2">
      <c r="B352" s="131" t="s">
        <v>370</v>
      </c>
      <c r="C352" s="108">
        <v>20332</v>
      </c>
      <c r="D352" s="108">
        <v>297</v>
      </c>
      <c r="E352" s="143">
        <v>1227.6749020425475</v>
      </c>
      <c r="F352" s="90">
        <f t="shared" si="25"/>
        <v>364619.4459066366</v>
      </c>
      <c r="H352" s="148">
        <f t="shared" si="27"/>
        <v>1718.7448628595666</v>
      </c>
      <c r="I352" s="143">
        <f t="shared" si="28"/>
        <v>515.62345885786999</v>
      </c>
      <c r="J352" s="90">
        <f t="shared" si="26"/>
        <v>1203.1214040016966</v>
      </c>
      <c r="L352" s="152">
        <f t="shared" si="29"/>
        <v>-7292.388918132704</v>
      </c>
      <c r="M352" s="23"/>
    </row>
    <row r="353" spans="2:13" ht="16.5" customHeight="1" x14ac:dyDescent="0.2">
      <c r="B353" s="131" t="s">
        <v>371</v>
      </c>
      <c r="C353" s="108">
        <v>20333</v>
      </c>
      <c r="D353" s="108">
        <v>11</v>
      </c>
      <c r="E353" s="143">
        <v>9763.9243697108905</v>
      </c>
      <c r="F353" s="90">
        <f t="shared" si="25"/>
        <v>107403.1680668198</v>
      </c>
      <c r="H353" s="148">
        <f t="shared" si="27"/>
        <v>13669.494117595246</v>
      </c>
      <c r="I353" s="143">
        <f t="shared" si="28"/>
        <v>4100.8482352785741</v>
      </c>
      <c r="J353" s="90">
        <f t="shared" si="26"/>
        <v>9568.6458823166722</v>
      </c>
      <c r="L353" s="152">
        <f t="shared" si="29"/>
        <v>-2148.0633613364007</v>
      </c>
      <c r="M353" s="23"/>
    </row>
    <row r="354" spans="2:13" ht="16.5" customHeight="1" x14ac:dyDescent="0.2">
      <c r="B354" s="131" t="s">
        <v>372</v>
      </c>
      <c r="C354" s="108">
        <v>20334</v>
      </c>
      <c r="D354" s="108">
        <v>1000</v>
      </c>
      <c r="E354" s="143">
        <v>100</v>
      </c>
      <c r="F354" s="90">
        <f t="shared" si="25"/>
        <v>100000</v>
      </c>
      <c r="H354" s="148">
        <f t="shared" si="27"/>
        <v>140</v>
      </c>
      <c r="I354" s="143">
        <f t="shared" si="28"/>
        <v>42</v>
      </c>
      <c r="J354" s="90">
        <f t="shared" si="26"/>
        <v>98</v>
      </c>
      <c r="L354" s="152">
        <f t="shared" si="29"/>
        <v>-2000</v>
      </c>
      <c r="M354" s="23"/>
    </row>
    <row r="355" spans="2:13" ht="16.5" customHeight="1" x14ac:dyDescent="0.2">
      <c r="B355" s="131" t="s">
        <v>373</v>
      </c>
      <c r="C355" s="108">
        <v>20335</v>
      </c>
      <c r="D355" s="108">
        <v>6</v>
      </c>
      <c r="E355" s="143">
        <v>2790.75</v>
      </c>
      <c r="F355" s="90">
        <f t="shared" si="25"/>
        <v>16744.5</v>
      </c>
      <c r="H355" s="148">
        <f t="shared" si="27"/>
        <v>3907.05</v>
      </c>
      <c r="I355" s="143">
        <f t="shared" si="28"/>
        <v>1172.115</v>
      </c>
      <c r="J355" s="90">
        <f t="shared" si="26"/>
        <v>2734.9350000000004</v>
      </c>
      <c r="L355" s="152">
        <f t="shared" si="29"/>
        <v>-334.8899999999976</v>
      </c>
      <c r="M355" s="23"/>
    </row>
    <row r="356" spans="2:13" ht="16.5" customHeight="1" x14ac:dyDescent="0.2">
      <c r="B356" s="131" t="s">
        <v>374</v>
      </c>
      <c r="C356" s="108">
        <v>20336</v>
      </c>
      <c r="D356" s="108">
        <v>1</v>
      </c>
      <c r="E356" s="143">
        <v>20597.372734430297</v>
      </c>
      <c r="F356" s="90">
        <f t="shared" si="25"/>
        <v>20597.372734430297</v>
      </c>
      <c r="H356" s="148">
        <f t="shared" si="27"/>
        <v>28836.321828202417</v>
      </c>
      <c r="I356" s="143">
        <f t="shared" si="28"/>
        <v>8650.8965484607252</v>
      </c>
      <c r="J356" s="90">
        <f t="shared" si="26"/>
        <v>20185.425279741692</v>
      </c>
      <c r="L356" s="152">
        <f t="shared" si="29"/>
        <v>-411.94745468860492</v>
      </c>
      <c r="M356" s="23"/>
    </row>
    <row r="357" spans="2:13" ht="16.5" customHeight="1" x14ac:dyDescent="0.2">
      <c r="B357" s="131" t="s">
        <v>375</v>
      </c>
      <c r="C357" s="108">
        <v>20337</v>
      </c>
      <c r="D357" s="108">
        <v>2</v>
      </c>
      <c r="E357" s="143">
        <v>20597.372734430297</v>
      </c>
      <c r="F357" s="90">
        <f t="shared" si="25"/>
        <v>41194.745468860594</v>
      </c>
      <c r="H357" s="148">
        <f t="shared" si="27"/>
        <v>28836.321828202417</v>
      </c>
      <c r="I357" s="143">
        <f t="shared" si="28"/>
        <v>8650.8965484607252</v>
      </c>
      <c r="J357" s="90">
        <f t="shared" si="26"/>
        <v>20185.425279741692</v>
      </c>
      <c r="L357" s="152">
        <f t="shared" si="29"/>
        <v>-823.89490937720984</v>
      </c>
      <c r="M357" s="23"/>
    </row>
    <row r="358" spans="2:13" ht="16.5" customHeight="1" x14ac:dyDescent="0.2">
      <c r="B358" s="131" t="s">
        <v>376</v>
      </c>
      <c r="C358" s="108">
        <v>20338</v>
      </c>
      <c r="D358" s="108">
        <v>540</v>
      </c>
      <c r="E358" s="143">
        <v>818.44993469503174</v>
      </c>
      <c r="F358" s="90">
        <f t="shared" si="25"/>
        <v>441962.96473531716</v>
      </c>
      <c r="H358" s="148">
        <f t="shared" si="27"/>
        <v>1145.8299085730446</v>
      </c>
      <c r="I358" s="143">
        <f t="shared" si="28"/>
        <v>343.74897257191338</v>
      </c>
      <c r="J358" s="90">
        <f t="shared" si="26"/>
        <v>802.08093600113125</v>
      </c>
      <c r="L358" s="152">
        <f t="shared" si="29"/>
        <v>-8839.2592947062658</v>
      </c>
      <c r="M358" s="23"/>
    </row>
    <row r="359" spans="2:13" ht="16.5" customHeight="1" x14ac:dyDescent="0.2">
      <c r="B359" s="131" t="s">
        <v>377</v>
      </c>
      <c r="C359" s="108">
        <v>20339</v>
      </c>
      <c r="D359" s="108">
        <v>8</v>
      </c>
      <c r="E359" s="143">
        <v>34961.659784604279</v>
      </c>
      <c r="F359" s="90">
        <f t="shared" si="25"/>
        <v>279693.27827683423</v>
      </c>
      <c r="H359" s="148">
        <f t="shared" si="27"/>
        <v>48946.323698445995</v>
      </c>
      <c r="I359" s="143">
        <f t="shared" si="28"/>
        <v>14683.897109533798</v>
      </c>
      <c r="J359" s="90">
        <f t="shared" si="26"/>
        <v>34262.426588912196</v>
      </c>
      <c r="L359" s="152">
        <f t="shared" si="29"/>
        <v>-5593.8655655366601</v>
      </c>
      <c r="M359" s="23"/>
    </row>
    <row r="360" spans="2:13" ht="16.5" customHeight="1" x14ac:dyDescent="0.2">
      <c r="B360" s="131" t="s">
        <v>378</v>
      </c>
      <c r="C360" s="108">
        <v>20340</v>
      </c>
      <c r="D360" s="108">
        <v>873</v>
      </c>
      <c r="E360" s="143">
        <v>535.53169109518774</v>
      </c>
      <c r="F360" s="90">
        <f t="shared" si="25"/>
        <v>467519.1663260989</v>
      </c>
      <c r="H360" s="148">
        <f t="shared" si="27"/>
        <v>749.7443675332629</v>
      </c>
      <c r="I360" s="143">
        <f t="shared" si="28"/>
        <v>224.92331025997888</v>
      </c>
      <c r="J360" s="90">
        <f t="shared" si="26"/>
        <v>524.82105727328405</v>
      </c>
      <c r="L360" s="152">
        <f t="shared" si="29"/>
        <v>-9350.3833265219164</v>
      </c>
      <c r="M360" s="23"/>
    </row>
    <row r="361" spans="2:13" ht="16.5" customHeight="1" x14ac:dyDescent="0.2">
      <c r="B361" s="131" t="s">
        <v>379</v>
      </c>
      <c r="C361" s="108">
        <v>20341</v>
      </c>
      <c r="D361" s="108">
        <v>270</v>
      </c>
      <c r="E361" s="143">
        <v>453.32506002229138</v>
      </c>
      <c r="F361" s="90">
        <f t="shared" si="25"/>
        <v>122397.76620601867</v>
      </c>
      <c r="H361" s="148">
        <f t="shared" si="27"/>
        <v>634.65508403120793</v>
      </c>
      <c r="I361" s="143">
        <f t="shared" si="28"/>
        <v>190.39652520936238</v>
      </c>
      <c r="J361" s="90">
        <f t="shared" si="26"/>
        <v>444.25855882184555</v>
      </c>
      <c r="L361" s="152">
        <f t="shared" si="29"/>
        <v>-2447.9553241203735</v>
      </c>
      <c r="M361" s="23"/>
    </row>
    <row r="362" spans="2:13" ht="16.5" customHeight="1" x14ac:dyDescent="0.2">
      <c r="B362" s="131" t="s">
        <v>380</v>
      </c>
      <c r="C362" s="108">
        <v>20342</v>
      </c>
      <c r="D362" s="108">
        <v>200</v>
      </c>
      <c r="E362" s="143">
        <v>2789.6926770602549</v>
      </c>
      <c r="F362" s="90">
        <f t="shared" si="25"/>
        <v>557938.53541205102</v>
      </c>
      <c r="H362" s="148">
        <f t="shared" si="27"/>
        <v>3905.5697478843567</v>
      </c>
      <c r="I362" s="143">
        <f t="shared" si="28"/>
        <v>1171.670924365307</v>
      </c>
      <c r="J362" s="90">
        <f t="shared" si="26"/>
        <v>2733.89882351905</v>
      </c>
      <c r="L362" s="152">
        <f t="shared" si="29"/>
        <v>-11158.770708240991</v>
      </c>
      <c r="M362" s="23"/>
    </row>
    <row r="363" spans="2:13" ht="16.5" customHeight="1" x14ac:dyDescent="0.2">
      <c r="B363" s="131" t="s">
        <v>266</v>
      </c>
      <c r="C363" s="108">
        <v>20343</v>
      </c>
      <c r="D363" s="108">
        <v>5</v>
      </c>
      <c r="E363" s="143">
        <v>3373.5130327582665</v>
      </c>
      <c r="F363" s="90">
        <f t="shared" si="25"/>
        <v>16867.565163791332</v>
      </c>
      <c r="H363" s="148">
        <f t="shared" si="27"/>
        <v>4722.9182458615733</v>
      </c>
      <c r="I363" s="143">
        <f t="shared" si="28"/>
        <v>1416.875473758472</v>
      </c>
      <c r="J363" s="90">
        <f t="shared" si="26"/>
        <v>3306.042772103101</v>
      </c>
      <c r="L363" s="152">
        <f t="shared" si="29"/>
        <v>-337.35130327582738</v>
      </c>
      <c r="M363" s="23"/>
    </row>
    <row r="364" spans="2:13" ht="16.5" customHeight="1" x14ac:dyDescent="0.2">
      <c r="B364" s="131" t="s">
        <v>267</v>
      </c>
      <c r="C364" s="108">
        <v>20344</v>
      </c>
      <c r="D364" s="108">
        <v>65</v>
      </c>
      <c r="E364" s="143">
        <v>34961.659784604279</v>
      </c>
      <c r="F364" s="90">
        <f t="shared" si="25"/>
        <v>2272507.8859992782</v>
      </c>
      <c r="H364" s="148">
        <f t="shared" si="27"/>
        <v>48946.323698445995</v>
      </c>
      <c r="I364" s="143">
        <f t="shared" si="28"/>
        <v>14683.897109533798</v>
      </c>
      <c r="J364" s="90">
        <f t="shared" si="26"/>
        <v>34262.426588912196</v>
      </c>
      <c r="L364" s="152">
        <f t="shared" si="29"/>
        <v>-45450.157719985364</v>
      </c>
      <c r="M364" s="23"/>
    </row>
    <row r="365" spans="2:13" ht="16.5" customHeight="1" x14ac:dyDescent="0.2">
      <c r="B365" s="131" t="s">
        <v>268</v>
      </c>
      <c r="C365" s="108">
        <v>20345</v>
      </c>
      <c r="D365" s="108">
        <v>213</v>
      </c>
      <c r="E365" s="143">
        <v>26439.077318728421</v>
      </c>
      <c r="F365" s="90">
        <f t="shared" si="25"/>
        <v>5631523.4688891536</v>
      </c>
      <c r="H365" s="148">
        <f t="shared" si="27"/>
        <v>37014.708246219787</v>
      </c>
      <c r="I365" s="143">
        <f t="shared" si="28"/>
        <v>11104.412473865936</v>
      </c>
      <c r="J365" s="90">
        <f t="shared" si="26"/>
        <v>25910.295772353849</v>
      </c>
      <c r="L365" s="152">
        <f t="shared" si="29"/>
        <v>-112630.46937778383</v>
      </c>
      <c r="M365" s="23"/>
    </row>
    <row r="366" spans="2:13" ht="16.5" customHeight="1" x14ac:dyDescent="0.2">
      <c r="B366" s="131" t="s">
        <v>269</v>
      </c>
      <c r="C366" s="108">
        <v>20346</v>
      </c>
      <c r="D366" s="108">
        <v>550</v>
      </c>
      <c r="E366" s="143">
        <v>27969.586910872611</v>
      </c>
      <c r="F366" s="90">
        <f t="shared" si="25"/>
        <v>15383272.800979936</v>
      </c>
      <c r="H366" s="148">
        <f t="shared" si="27"/>
        <v>39157.42167522166</v>
      </c>
      <c r="I366" s="143">
        <f t="shared" si="28"/>
        <v>11747.226502566498</v>
      </c>
      <c r="J366" s="90">
        <f t="shared" si="26"/>
        <v>27410.195172655163</v>
      </c>
      <c r="L366" s="152">
        <f t="shared" si="29"/>
        <v>-307665.45601959625</v>
      </c>
      <c r="M366" s="23"/>
    </row>
    <row r="367" spans="2:13" ht="16.5" customHeight="1" x14ac:dyDescent="0.2">
      <c r="B367" s="131" t="s">
        <v>270</v>
      </c>
      <c r="C367" s="108">
        <v>20347</v>
      </c>
      <c r="D367" s="108">
        <v>46</v>
      </c>
      <c r="E367" s="143">
        <v>21310.477083333335</v>
      </c>
      <c r="F367" s="90">
        <f t="shared" si="25"/>
        <v>980281.94583333342</v>
      </c>
      <c r="H367" s="148">
        <f t="shared" si="27"/>
        <v>29834.667916666669</v>
      </c>
      <c r="I367" s="143">
        <f t="shared" si="28"/>
        <v>8950.4003750000011</v>
      </c>
      <c r="J367" s="90">
        <f t="shared" si="26"/>
        <v>20884.267541666668</v>
      </c>
      <c r="L367" s="152">
        <f t="shared" si="29"/>
        <v>-19605.638916666685</v>
      </c>
      <c r="M367" s="23"/>
    </row>
    <row r="368" spans="2:13" ht="16.5" customHeight="1" x14ac:dyDescent="0.2">
      <c r="B368" s="131" t="s">
        <v>271</v>
      </c>
      <c r="C368" s="108">
        <v>20348</v>
      </c>
      <c r="D368" s="108">
        <v>3</v>
      </c>
      <c r="E368" s="143">
        <v>121185.18237082066</v>
      </c>
      <c r="F368" s="90">
        <f t="shared" si="25"/>
        <v>363555.54711246199</v>
      </c>
      <c r="H368" s="148">
        <f t="shared" si="27"/>
        <v>169659.25531914894</v>
      </c>
      <c r="I368" s="143">
        <f t="shared" si="28"/>
        <v>50897.776595744683</v>
      </c>
      <c r="J368" s="90">
        <f t="shared" si="26"/>
        <v>118761.47872340426</v>
      </c>
      <c r="L368" s="152">
        <f t="shared" si="29"/>
        <v>-7271.1109422492154</v>
      </c>
      <c r="M368" s="23"/>
    </row>
    <row r="369" spans="2:13" ht="16.5" customHeight="1" x14ac:dyDescent="0.2">
      <c r="B369" s="131" t="s">
        <v>272</v>
      </c>
      <c r="C369" s="108">
        <v>20349</v>
      </c>
      <c r="D369" s="108">
        <v>90</v>
      </c>
      <c r="E369" s="143">
        <v>13953.75</v>
      </c>
      <c r="F369" s="90">
        <f t="shared" si="25"/>
        <v>1255837.5</v>
      </c>
      <c r="H369" s="148">
        <f t="shared" si="27"/>
        <v>19535.25</v>
      </c>
      <c r="I369" s="143">
        <f t="shared" si="28"/>
        <v>5860.5749999999998</v>
      </c>
      <c r="J369" s="90">
        <f t="shared" si="26"/>
        <v>13674.674999999999</v>
      </c>
      <c r="L369" s="152">
        <f t="shared" si="29"/>
        <v>-25116.750000000065</v>
      </c>
      <c r="M369" s="23"/>
    </row>
    <row r="370" spans="2:13" ht="16.5" customHeight="1" x14ac:dyDescent="0.2">
      <c r="B370" s="131" t="s">
        <v>273</v>
      </c>
      <c r="C370" s="108">
        <v>20350</v>
      </c>
      <c r="D370" s="108">
        <v>140</v>
      </c>
      <c r="E370" s="143">
        <v>26439.077318728425</v>
      </c>
      <c r="F370" s="90">
        <f t="shared" si="25"/>
        <v>3701470.8246219796</v>
      </c>
      <c r="H370" s="148">
        <f t="shared" si="27"/>
        <v>37014.708246219794</v>
      </c>
      <c r="I370" s="143">
        <f t="shared" si="28"/>
        <v>11104.412473865937</v>
      </c>
      <c r="J370" s="90">
        <f t="shared" si="26"/>
        <v>25910.295772353857</v>
      </c>
      <c r="L370" s="152">
        <f t="shared" si="29"/>
        <v>-74029.416492439559</v>
      </c>
      <c r="M370" s="23"/>
    </row>
    <row r="371" spans="2:13" ht="16.5" customHeight="1" x14ac:dyDescent="0.2">
      <c r="B371" s="131" t="s">
        <v>274</v>
      </c>
      <c r="C371" s="108">
        <v>20351</v>
      </c>
      <c r="D371" s="108">
        <v>131</v>
      </c>
      <c r="E371" s="143">
        <v>26439.077318728425</v>
      </c>
      <c r="F371" s="90">
        <f t="shared" si="25"/>
        <v>3463519.1287534237</v>
      </c>
      <c r="H371" s="148">
        <f t="shared" si="27"/>
        <v>37014.708246219794</v>
      </c>
      <c r="I371" s="143">
        <f t="shared" si="28"/>
        <v>11104.412473865937</v>
      </c>
      <c r="J371" s="90">
        <f t="shared" si="26"/>
        <v>25910.295772353857</v>
      </c>
      <c r="L371" s="152">
        <f t="shared" si="29"/>
        <v>-69270.382575068448</v>
      </c>
      <c r="M371" s="23"/>
    </row>
    <row r="372" spans="2:13" ht="16.5" customHeight="1" x14ac:dyDescent="0.2">
      <c r="B372" s="131" t="s">
        <v>275</v>
      </c>
      <c r="C372" s="108">
        <v>20352</v>
      </c>
      <c r="D372" s="108">
        <v>130</v>
      </c>
      <c r="E372" s="143">
        <v>26439.077318728425</v>
      </c>
      <c r="F372" s="90">
        <f t="shared" si="25"/>
        <v>3437080.0514346953</v>
      </c>
      <c r="H372" s="148">
        <f t="shared" si="27"/>
        <v>37014.708246219794</v>
      </c>
      <c r="I372" s="143">
        <f t="shared" si="28"/>
        <v>11104.412473865937</v>
      </c>
      <c r="J372" s="90">
        <f t="shared" si="26"/>
        <v>25910.295772353857</v>
      </c>
      <c r="L372" s="152">
        <f t="shared" si="29"/>
        <v>-68741.601028693869</v>
      </c>
      <c r="M372" s="23"/>
    </row>
    <row r="373" spans="2:13" ht="16.5" customHeight="1" x14ac:dyDescent="0.2">
      <c r="B373" s="131" t="s">
        <v>276</v>
      </c>
      <c r="C373" s="108">
        <v>20353</v>
      </c>
      <c r="D373" s="108">
        <v>500</v>
      </c>
      <c r="E373" s="143">
        <v>27969.586910872611</v>
      </c>
      <c r="F373" s="90">
        <f t="shared" si="25"/>
        <v>13984793.455436306</v>
      </c>
      <c r="H373" s="148">
        <f t="shared" si="27"/>
        <v>39157.42167522166</v>
      </c>
      <c r="I373" s="143">
        <f t="shared" si="28"/>
        <v>11747.226502566498</v>
      </c>
      <c r="J373" s="90">
        <f t="shared" si="26"/>
        <v>27410.195172655163</v>
      </c>
      <c r="L373" s="152">
        <f t="shared" si="29"/>
        <v>-279695.86910872383</v>
      </c>
      <c r="M373" s="23"/>
    </row>
    <row r="374" spans="2:13" ht="16.5" customHeight="1" x14ac:dyDescent="0.2">
      <c r="B374" s="131" t="s">
        <v>277</v>
      </c>
      <c r="C374" s="108">
        <v>20354</v>
      </c>
      <c r="D374" s="108">
        <v>500</v>
      </c>
      <c r="E374" s="143">
        <v>27969.586910872611</v>
      </c>
      <c r="F374" s="90">
        <f t="shared" si="25"/>
        <v>13984793.455436306</v>
      </c>
      <c r="H374" s="148">
        <f t="shared" si="27"/>
        <v>39157.42167522166</v>
      </c>
      <c r="I374" s="143">
        <f t="shared" si="28"/>
        <v>11747.226502566498</v>
      </c>
      <c r="J374" s="90">
        <f t="shared" si="26"/>
        <v>27410.195172655163</v>
      </c>
      <c r="L374" s="152">
        <f t="shared" si="29"/>
        <v>-279695.86910872383</v>
      </c>
      <c r="M374" s="23"/>
    </row>
    <row r="375" spans="2:13" ht="16.5" customHeight="1" x14ac:dyDescent="0.2">
      <c r="B375" s="131" t="s">
        <v>278</v>
      </c>
      <c r="C375" s="108">
        <v>20355</v>
      </c>
      <c r="D375" s="108">
        <v>139</v>
      </c>
      <c r="E375" s="143">
        <v>26439.077318728425</v>
      </c>
      <c r="F375" s="90">
        <f t="shared" si="25"/>
        <v>3675031.7473032512</v>
      </c>
      <c r="H375" s="148">
        <f t="shared" si="27"/>
        <v>37014.708246219794</v>
      </c>
      <c r="I375" s="143">
        <f t="shared" si="28"/>
        <v>11104.412473865937</v>
      </c>
      <c r="J375" s="90">
        <f t="shared" si="26"/>
        <v>25910.295772353857</v>
      </c>
      <c r="L375" s="152">
        <f t="shared" si="29"/>
        <v>-73500.634946064994</v>
      </c>
      <c r="M375" s="23"/>
    </row>
    <row r="376" spans="2:13" ht="16.5" customHeight="1" x14ac:dyDescent="0.2">
      <c r="B376" s="131" t="s">
        <v>279</v>
      </c>
      <c r="C376" s="108">
        <v>20356</v>
      </c>
      <c r="D376" s="108">
        <v>140</v>
      </c>
      <c r="E376" s="143">
        <v>26439.077318728425</v>
      </c>
      <c r="F376" s="90">
        <f t="shared" si="25"/>
        <v>3701470.8246219796</v>
      </c>
      <c r="H376" s="148">
        <f t="shared" si="27"/>
        <v>37014.708246219794</v>
      </c>
      <c r="I376" s="143">
        <f t="shared" si="28"/>
        <v>11104.412473865937</v>
      </c>
      <c r="J376" s="90">
        <f t="shared" si="26"/>
        <v>25910.295772353857</v>
      </c>
      <c r="L376" s="152">
        <f t="shared" si="29"/>
        <v>-74029.416492439559</v>
      </c>
      <c r="M376" s="23"/>
    </row>
    <row r="377" spans="2:13" ht="16.5" customHeight="1" x14ac:dyDescent="0.2">
      <c r="B377" s="131" t="s">
        <v>280</v>
      </c>
      <c r="C377" s="108">
        <v>20357</v>
      </c>
      <c r="D377" s="108">
        <v>1500</v>
      </c>
      <c r="E377" s="143">
        <v>836.60356131335061</v>
      </c>
      <c r="F377" s="90">
        <f t="shared" si="25"/>
        <v>1254905.341970026</v>
      </c>
      <c r="H377" s="148">
        <f t="shared" si="27"/>
        <v>1171.2449858386908</v>
      </c>
      <c r="I377" s="143">
        <f t="shared" si="28"/>
        <v>351.37349575160721</v>
      </c>
      <c r="J377" s="90">
        <f t="shared" si="26"/>
        <v>819.87149008708366</v>
      </c>
      <c r="L377" s="152">
        <f t="shared" si="29"/>
        <v>-25098.106839400429</v>
      </c>
      <c r="M377" s="23"/>
    </row>
    <row r="378" spans="2:13" ht="16.5" customHeight="1" x14ac:dyDescent="0.2">
      <c r="B378" s="131" t="s">
        <v>281</v>
      </c>
      <c r="C378" s="108">
        <v>20358</v>
      </c>
      <c r="D378" s="108">
        <v>24</v>
      </c>
      <c r="E378" s="143">
        <v>50602.695491373997</v>
      </c>
      <c r="F378" s="90">
        <f t="shared" si="25"/>
        <v>1214464.6917929759</v>
      </c>
      <c r="H378" s="148">
        <f t="shared" si="27"/>
        <v>70843.773687923589</v>
      </c>
      <c r="I378" s="143">
        <f t="shared" si="28"/>
        <v>21253.132106377077</v>
      </c>
      <c r="J378" s="90">
        <f t="shared" si="26"/>
        <v>49590.641581546515</v>
      </c>
      <c r="L378" s="152">
        <f t="shared" si="29"/>
        <v>-24289.293835859571</v>
      </c>
      <c r="M378" s="23"/>
    </row>
    <row r="379" spans="2:13" ht="16.5" customHeight="1" x14ac:dyDescent="0.2">
      <c r="B379" s="131" t="s">
        <v>282</v>
      </c>
      <c r="C379" s="108">
        <v>20359</v>
      </c>
      <c r="D379" s="108">
        <v>25</v>
      </c>
      <c r="E379" s="143">
        <v>27409.793391160914</v>
      </c>
      <c r="F379" s="90">
        <f t="shared" si="25"/>
        <v>685244.83477902284</v>
      </c>
      <c r="H379" s="148">
        <f t="shared" si="27"/>
        <v>38373.710747625279</v>
      </c>
      <c r="I379" s="143">
        <f t="shared" si="28"/>
        <v>11512.113224287583</v>
      </c>
      <c r="J379" s="90">
        <f t="shared" si="26"/>
        <v>26861.597523337696</v>
      </c>
      <c r="L379" s="152">
        <f t="shared" si="29"/>
        <v>-13704.896695580464</v>
      </c>
      <c r="M379" s="23"/>
    </row>
    <row r="380" spans="2:13" ht="16.5" customHeight="1" x14ac:dyDescent="0.2">
      <c r="B380" s="131" t="s">
        <v>283</v>
      </c>
      <c r="C380" s="108">
        <v>20360</v>
      </c>
      <c r="D380" s="108">
        <v>350</v>
      </c>
      <c r="E380" s="143">
        <v>85602.893206241017</v>
      </c>
      <c r="F380" s="90">
        <f t="shared" si="25"/>
        <v>29961012.622184355</v>
      </c>
      <c r="H380" s="148">
        <f t="shared" si="27"/>
        <v>119844.05048873743</v>
      </c>
      <c r="I380" s="143">
        <f t="shared" si="28"/>
        <v>35953.215146621224</v>
      </c>
      <c r="J380" s="90">
        <f t="shared" si="26"/>
        <v>83890.835342116203</v>
      </c>
      <c r="L380" s="152">
        <f t="shared" si="29"/>
        <v>-599220.25244368485</v>
      </c>
      <c r="M380" s="23"/>
    </row>
    <row r="381" spans="2:13" ht="16.5" customHeight="1" x14ac:dyDescent="0.2">
      <c r="B381" s="131" t="s">
        <v>284</v>
      </c>
      <c r="C381" s="108">
        <v>20361</v>
      </c>
      <c r="D381" s="108">
        <v>1</v>
      </c>
      <c r="E381" s="143">
        <v>4550</v>
      </c>
      <c r="F381" s="90">
        <f t="shared" si="25"/>
        <v>4550</v>
      </c>
      <c r="H381" s="148">
        <f t="shared" si="27"/>
        <v>6370</v>
      </c>
      <c r="I381" s="143">
        <f t="shared" si="28"/>
        <v>1911</v>
      </c>
      <c r="J381" s="90">
        <f t="shared" si="26"/>
        <v>4459</v>
      </c>
      <c r="L381" s="152">
        <f t="shared" si="29"/>
        <v>-91</v>
      </c>
      <c r="M381" s="23"/>
    </row>
    <row r="382" spans="2:13" ht="16.5" customHeight="1" x14ac:dyDescent="0.2">
      <c r="B382" s="131" t="s">
        <v>285</v>
      </c>
      <c r="C382" s="108">
        <v>20362</v>
      </c>
      <c r="D382" s="108">
        <v>15</v>
      </c>
      <c r="E382" s="143">
        <v>12650.673872843499</v>
      </c>
      <c r="F382" s="90">
        <f t="shared" si="25"/>
        <v>189760.10809265249</v>
      </c>
      <c r="H382" s="148">
        <f t="shared" si="27"/>
        <v>17710.943421980897</v>
      </c>
      <c r="I382" s="143">
        <f t="shared" si="28"/>
        <v>5313.2830265942694</v>
      </c>
      <c r="J382" s="90">
        <f t="shared" si="26"/>
        <v>12397.660395386629</v>
      </c>
      <c r="L382" s="152">
        <f t="shared" si="29"/>
        <v>-3795.202161853058</v>
      </c>
      <c r="M382" s="23"/>
    </row>
    <row r="383" spans="2:13" ht="16.5" customHeight="1" x14ac:dyDescent="0.2">
      <c r="B383" s="131" t="s">
        <v>286</v>
      </c>
      <c r="C383" s="108">
        <v>20363</v>
      </c>
      <c r="D383" s="108">
        <v>15</v>
      </c>
      <c r="E383" s="143">
        <v>31626.684682108749</v>
      </c>
      <c r="F383" s="90">
        <f t="shared" si="25"/>
        <v>474400.27023163124</v>
      </c>
      <c r="H383" s="148">
        <f t="shared" si="27"/>
        <v>44277.358554952254</v>
      </c>
      <c r="I383" s="143">
        <f t="shared" si="28"/>
        <v>13283.207566485677</v>
      </c>
      <c r="J383" s="90">
        <f t="shared" si="26"/>
        <v>30994.150988466579</v>
      </c>
      <c r="L383" s="152">
        <f t="shared" si="29"/>
        <v>-9488.0054046325495</v>
      </c>
      <c r="M383" s="23"/>
    </row>
    <row r="384" spans="2:13" ht="16.5" customHeight="1" x14ac:dyDescent="0.2">
      <c r="B384" s="131" t="s">
        <v>287</v>
      </c>
      <c r="C384" s="108">
        <v>20364</v>
      </c>
      <c r="D384" s="108">
        <v>10</v>
      </c>
      <c r="E384" s="143">
        <v>14759.119518317417</v>
      </c>
      <c r="F384" s="90">
        <f t="shared" si="25"/>
        <v>147591.19518317416</v>
      </c>
      <c r="H384" s="148">
        <f t="shared" si="27"/>
        <v>20662.767325644385</v>
      </c>
      <c r="I384" s="143">
        <f t="shared" si="28"/>
        <v>6198.8301976933153</v>
      </c>
      <c r="J384" s="90">
        <f t="shared" si="26"/>
        <v>14463.937127951071</v>
      </c>
      <c r="L384" s="152">
        <f t="shared" si="29"/>
        <v>-2951.8239036634623</v>
      </c>
      <c r="M384" s="23"/>
    </row>
    <row r="385" spans="2:13" ht="16.5" customHeight="1" x14ac:dyDescent="0.2">
      <c r="B385" s="131" t="s">
        <v>288</v>
      </c>
      <c r="C385" s="108">
        <v>20365</v>
      </c>
      <c r="D385" s="108">
        <v>10</v>
      </c>
      <c r="E385" s="143">
        <v>10507.05885117698</v>
      </c>
      <c r="F385" s="90">
        <f t="shared" si="25"/>
        <v>105070.58851176981</v>
      </c>
      <c r="H385" s="148">
        <f t="shared" si="27"/>
        <v>14709.882391647772</v>
      </c>
      <c r="I385" s="143">
        <f t="shared" si="28"/>
        <v>4412.9647174943311</v>
      </c>
      <c r="J385" s="90">
        <f t="shared" si="26"/>
        <v>10296.917674153441</v>
      </c>
      <c r="L385" s="152">
        <f t="shared" si="29"/>
        <v>-2101.4117702353906</v>
      </c>
      <c r="M385" s="23"/>
    </row>
    <row r="386" spans="2:13" ht="16.5" customHeight="1" x14ac:dyDescent="0.2">
      <c r="B386" s="131" t="s">
        <v>289</v>
      </c>
      <c r="C386" s="108">
        <v>20366</v>
      </c>
      <c r="D386" s="108">
        <v>6</v>
      </c>
      <c r="E386" s="143">
        <v>21084.456454739164</v>
      </c>
      <c r="F386" s="90">
        <f t="shared" si="25"/>
        <v>126506.73872843498</v>
      </c>
      <c r="H386" s="148">
        <f t="shared" si="27"/>
        <v>29518.23903663483</v>
      </c>
      <c r="I386" s="143">
        <f t="shared" si="28"/>
        <v>8855.4717109904486</v>
      </c>
      <c r="J386" s="90">
        <f t="shared" si="26"/>
        <v>20662.767325644381</v>
      </c>
      <c r="L386" s="152">
        <f t="shared" si="29"/>
        <v>-2530.1347745686944</v>
      </c>
      <c r="M386" s="23"/>
    </row>
    <row r="387" spans="2:13" ht="16.5" customHeight="1" x14ac:dyDescent="0.2">
      <c r="B387" s="131" t="s">
        <v>290</v>
      </c>
      <c r="C387" s="108">
        <v>20367</v>
      </c>
      <c r="D387" s="108">
        <v>6</v>
      </c>
      <c r="E387" s="143">
        <v>102306.24183687897</v>
      </c>
      <c r="F387" s="90">
        <f t="shared" si="25"/>
        <v>613837.45102127385</v>
      </c>
      <c r="H387" s="148">
        <f t="shared" si="27"/>
        <v>143228.73857163056</v>
      </c>
      <c r="I387" s="143">
        <f t="shared" si="28"/>
        <v>42968.621571489166</v>
      </c>
      <c r="J387" s="90">
        <f t="shared" si="26"/>
        <v>100260.11700014138</v>
      </c>
      <c r="L387" s="152">
        <f t="shared" si="29"/>
        <v>-12276.749020425486</v>
      </c>
      <c r="M387" s="23"/>
    </row>
    <row r="388" spans="2:13" ht="16.5" customHeight="1" x14ac:dyDescent="0.2">
      <c r="B388" s="131" t="s">
        <v>291</v>
      </c>
      <c r="C388" s="108">
        <v>20368</v>
      </c>
      <c r="D388" s="108">
        <v>3</v>
      </c>
      <c r="E388" s="143">
        <v>88554.717109904494</v>
      </c>
      <c r="F388" s="90">
        <f t="shared" si="25"/>
        <v>265664.15132971347</v>
      </c>
      <c r="H388" s="148">
        <f t="shared" si="27"/>
        <v>123976.60395386629</v>
      </c>
      <c r="I388" s="143">
        <f t="shared" si="28"/>
        <v>37192.981186159886</v>
      </c>
      <c r="J388" s="90">
        <f t="shared" si="26"/>
        <v>86783.622767706402</v>
      </c>
      <c r="L388" s="152">
        <f t="shared" si="29"/>
        <v>-5313.2830265942757</v>
      </c>
      <c r="M388" s="23"/>
    </row>
    <row r="389" spans="2:13" ht="16.5" customHeight="1" x14ac:dyDescent="0.2">
      <c r="B389" s="131" t="s">
        <v>292</v>
      </c>
      <c r="C389" s="108">
        <v>20369</v>
      </c>
      <c r="D389" s="108">
        <v>10</v>
      </c>
      <c r="E389" s="143">
        <v>30361.617294824398</v>
      </c>
      <c r="F389" s="90">
        <f t="shared" si="25"/>
        <v>303616.17294824397</v>
      </c>
      <c r="H389" s="148">
        <f t="shared" si="27"/>
        <v>42506.264212754162</v>
      </c>
      <c r="I389" s="143">
        <f t="shared" si="28"/>
        <v>12751.879263826248</v>
      </c>
      <c r="J389" s="90">
        <f t="shared" si="26"/>
        <v>29754.384948927916</v>
      </c>
      <c r="L389" s="152">
        <f t="shared" si="29"/>
        <v>-6072.32345896482</v>
      </c>
      <c r="M389" s="23"/>
    </row>
    <row r="390" spans="2:13" ht="16.5" customHeight="1" x14ac:dyDescent="0.2">
      <c r="B390" s="131" t="s">
        <v>293</v>
      </c>
      <c r="C390" s="108">
        <v>20370</v>
      </c>
      <c r="D390" s="108">
        <v>15</v>
      </c>
      <c r="E390" s="143">
        <v>37952.021618530496</v>
      </c>
      <c r="F390" s="90">
        <f t="shared" si="25"/>
        <v>569280.32427795744</v>
      </c>
      <c r="H390" s="148">
        <f t="shared" si="27"/>
        <v>53132.830265942699</v>
      </c>
      <c r="I390" s="143">
        <f t="shared" si="28"/>
        <v>15939.849079782809</v>
      </c>
      <c r="J390" s="90">
        <f t="shared" si="26"/>
        <v>37192.981186159886</v>
      </c>
      <c r="L390" s="152">
        <f t="shared" si="29"/>
        <v>-11385.606485559147</v>
      </c>
      <c r="M390" s="23"/>
    </row>
    <row r="391" spans="2:13" ht="16.5" customHeight="1" x14ac:dyDescent="0.2">
      <c r="B391" s="131" t="s">
        <v>294</v>
      </c>
      <c r="C391" s="108">
        <v>20371</v>
      </c>
      <c r="D391" s="108">
        <v>3</v>
      </c>
      <c r="E391" s="143">
        <v>14168.754737584719</v>
      </c>
      <c r="F391" s="90">
        <f t="shared" si="25"/>
        <v>42506.264212754155</v>
      </c>
      <c r="H391" s="148">
        <f t="shared" si="27"/>
        <v>19836.256632618606</v>
      </c>
      <c r="I391" s="143">
        <f t="shared" si="28"/>
        <v>5950.8769897855818</v>
      </c>
      <c r="J391" s="90">
        <f t="shared" si="26"/>
        <v>13885.379642833024</v>
      </c>
      <c r="L391" s="152">
        <f t="shared" si="29"/>
        <v>-850.1252842550839</v>
      </c>
      <c r="M391" s="23"/>
    </row>
    <row r="392" spans="2:13" ht="16.5" customHeight="1" x14ac:dyDescent="0.2">
      <c r="B392" s="131" t="s">
        <v>295</v>
      </c>
      <c r="C392" s="108">
        <v>20372</v>
      </c>
      <c r="D392" s="108">
        <v>15</v>
      </c>
      <c r="E392" s="143">
        <v>13704.896695580457</v>
      </c>
      <c r="F392" s="90">
        <f t="shared" si="25"/>
        <v>205573.45043370686</v>
      </c>
      <c r="H392" s="148">
        <f t="shared" si="27"/>
        <v>19186.855373812639</v>
      </c>
      <c r="I392" s="143">
        <f t="shared" si="28"/>
        <v>5756.0566121437914</v>
      </c>
      <c r="J392" s="90">
        <f t="shared" si="26"/>
        <v>13430.798761668848</v>
      </c>
      <c r="L392" s="152">
        <f t="shared" si="29"/>
        <v>-4111.4690086741393</v>
      </c>
      <c r="M392" s="23"/>
    </row>
    <row r="393" spans="2:13" ht="16.5" customHeight="1" x14ac:dyDescent="0.2">
      <c r="B393" s="131" t="s">
        <v>296</v>
      </c>
      <c r="C393" s="108">
        <v>20373</v>
      </c>
      <c r="D393" s="108">
        <v>5</v>
      </c>
      <c r="E393" s="143">
        <v>46385.804200426166</v>
      </c>
      <c r="F393" s="90">
        <f t="shared" si="25"/>
        <v>231929.02100213082</v>
      </c>
      <c r="H393" s="148">
        <f t="shared" si="27"/>
        <v>64940.125880596635</v>
      </c>
      <c r="I393" s="143">
        <f t="shared" si="28"/>
        <v>19482.037764178989</v>
      </c>
      <c r="J393" s="90">
        <f t="shared" si="26"/>
        <v>45458.088116417646</v>
      </c>
      <c r="L393" s="152">
        <f t="shared" si="29"/>
        <v>-4638.5804200425991</v>
      </c>
      <c r="M393" s="23"/>
    </row>
    <row r="394" spans="2:13" ht="16.5" customHeight="1" x14ac:dyDescent="0.2">
      <c r="B394" s="131" t="s">
        <v>297</v>
      </c>
      <c r="C394" s="108">
        <v>20374</v>
      </c>
      <c r="D394" s="108">
        <v>288</v>
      </c>
      <c r="E394" s="143">
        <v>26439.077318728421</v>
      </c>
      <c r="F394" s="90">
        <f t="shared" si="25"/>
        <v>7614454.2677937858</v>
      </c>
      <c r="H394" s="148">
        <f t="shared" si="27"/>
        <v>37014.708246219787</v>
      </c>
      <c r="I394" s="143">
        <f t="shared" si="28"/>
        <v>11104.412473865936</v>
      </c>
      <c r="J394" s="90">
        <f t="shared" si="26"/>
        <v>25910.295772353849</v>
      </c>
      <c r="L394" s="152">
        <f t="shared" si="29"/>
        <v>-152289.08535587671</v>
      </c>
      <c r="M394" s="23"/>
    </row>
    <row r="395" spans="2:13" ht="16.5" customHeight="1" x14ac:dyDescent="0.2">
      <c r="B395" s="131" t="s">
        <v>298</v>
      </c>
      <c r="C395" s="108">
        <v>20375</v>
      </c>
      <c r="D395" s="108">
        <v>183</v>
      </c>
      <c r="E395" s="143">
        <v>26439.077318728421</v>
      </c>
      <c r="F395" s="90">
        <f t="shared" si="25"/>
        <v>4838351.1493273014</v>
      </c>
      <c r="H395" s="148">
        <f t="shared" si="27"/>
        <v>37014.708246219787</v>
      </c>
      <c r="I395" s="143">
        <f t="shared" si="28"/>
        <v>11104.412473865936</v>
      </c>
      <c r="J395" s="90">
        <f t="shared" si="26"/>
        <v>25910.295772353849</v>
      </c>
      <c r="L395" s="152">
        <f t="shared" si="29"/>
        <v>-96767.022986546654</v>
      </c>
      <c r="M395" s="23"/>
    </row>
    <row r="396" spans="2:13" ht="16.5" customHeight="1" x14ac:dyDescent="0.2">
      <c r="B396" s="131" t="s">
        <v>299</v>
      </c>
      <c r="C396" s="108">
        <v>20376</v>
      </c>
      <c r="D396" s="108">
        <v>541</v>
      </c>
      <c r="E396" s="143">
        <v>27969.586910872611</v>
      </c>
      <c r="F396" s="90">
        <f t="shared" si="25"/>
        <v>15131546.518782083</v>
      </c>
      <c r="H396" s="148">
        <f t="shared" si="27"/>
        <v>39157.42167522166</v>
      </c>
      <c r="I396" s="143">
        <f t="shared" si="28"/>
        <v>11747.226502566498</v>
      </c>
      <c r="J396" s="90">
        <f t="shared" si="26"/>
        <v>27410.195172655163</v>
      </c>
      <c r="L396" s="152">
        <f t="shared" si="29"/>
        <v>-302630.93037563923</v>
      </c>
      <c r="M396" s="23"/>
    </row>
    <row r="397" spans="2:13" ht="16.5" customHeight="1" x14ac:dyDescent="0.2">
      <c r="B397" s="131" t="s">
        <v>300</v>
      </c>
      <c r="C397" s="108">
        <v>20377</v>
      </c>
      <c r="D397" s="108">
        <v>973</v>
      </c>
      <c r="E397" s="143">
        <v>2046.1248367375792</v>
      </c>
      <c r="F397" s="90">
        <f t="shared" si="25"/>
        <v>1990879.4661456647</v>
      </c>
      <c r="H397" s="148">
        <f t="shared" si="27"/>
        <v>2864.5747714326108</v>
      </c>
      <c r="I397" s="143">
        <f t="shared" si="28"/>
        <v>859.37243142978321</v>
      </c>
      <c r="J397" s="90">
        <f t="shared" si="26"/>
        <v>2005.2023400028274</v>
      </c>
      <c r="L397" s="152">
        <f t="shared" si="29"/>
        <v>-39817.589322913504</v>
      </c>
      <c r="M397" s="23"/>
    </row>
    <row r="398" spans="2:13" ht="16.5" customHeight="1" x14ac:dyDescent="0.2">
      <c r="B398" s="131" t="s">
        <v>301</v>
      </c>
      <c r="C398" s="108">
        <v>20378</v>
      </c>
      <c r="D398" s="108">
        <v>58</v>
      </c>
      <c r="E398" s="143">
        <v>13948.463385301271</v>
      </c>
      <c r="F398" s="90">
        <f t="shared" si="25"/>
        <v>809010.87634747371</v>
      </c>
      <c r="H398" s="148">
        <f t="shared" si="27"/>
        <v>19527.848739421781</v>
      </c>
      <c r="I398" s="143">
        <f t="shared" si="28"/>
        <v>5858.3546218265337</v>
      </c>
      <c r="J398" s="90">
        <f t="shared" si="26"/>
        <v>13669.494117595248</v>
      </c>
      <c r="L398" s="152">
        <f t="shared" si="29"/>
        <v>-16180.217526949331</v>
      </c>
      <c r="M398" s="23"/>
    </row>
    <row r="399" spans="2:13" ht="16.5" customHeight="1" x14ac:dyDescent="0.2">
      <c r="B399" s="131" t="s">
        <v>302</v>
      </c>
      <c r="C399" s="108">
        <v>20379</v>
      </c>
      <c r="D399" s="108">
        <v>58</v>
      </c>
      <c r="E399" s="143">
        <v>16477.898187544237</v>
      </c>
      <c r="F399" s="90">
        <f t="shared" si="25"/>
        <v>955718.09487756575</v>
      </c>
      <c r="H399" s="148">
        <f t="shared" si="27"/>
        <v>23069.057462561934</v>
      </c>
      <c r="I399" s="143">
        <f t="shared" si="28"/>
        <v>6920.7172387685796</v>
      </c>
      <c r="J399" s="90">
        <f t="shared" si="26"/>
        <v>16148.340223793355</v>
      </c>
      <c r="L399" s="152">
        <f t="shared" si="29"/>
        <v>-19114.361897551142</v>
      </c>
      <c r="M399" s="23"/>
    </row>
    <row r="400" spans="2:13" ht="16.5" customHeight="1" x14ac:dyDescent="0.2">
      <c r="B400" s="131" t="s">
        <v>303</v>
      </c>
      <c r="C400" s="108">
        <v>20380</v>
      </c>
      <c r="D400" s="108">
        <f>15968/50</f>
        <v>319.36</v>
      </c>
      <c r="E400" s="143">
        <v>1227.6749020425475</v>
      </c>
      <c r="F400" s="90">
        <f t="shared" si="25"/>
        <v>392070.25671630801</v>
      </c>
      <c r="H400" s="148">
        <f t="shared" si="27"/>
        <v>1718.7448628595666</v>
      </c>
      <c r="I400" s="143">
        <f t="shared" si="28"/>
        <v>515.62345885786999</v>
      </c>
      <c r="J400" s="90">
        <f t="shared" si="26"/>
        <v>1203.1214040016966</v>
      </c>
      <c r="L400" s="152">
        <f t="shared" si="29"/>
        <v>-7841.405134326129</v>
      </c>
      <c r="M400" s="23"/>
    </row>
    <row r="401" spans="2:13" ht="16.5" customHeight="1" x14ac:dyDescent="0.2">
      <c r="B401" s="131" t="s">
        <v>304</v>
      </c>
      <c r="C401" s="108">
        <v>20381</v>
      </c>
      <c r="D401" s="108">
        <v>502</v>
      </c>
      <c r="E401" s="143">
        <v>17714.071710219319</v>
      </c>
      <c r="F401" s="90">
        <f t="shared" si="25"/>
        <v>8892463.9985300992</v>
      </c>
      <c r="H401" s="148">
        <f t="shared" si="27"/>
        <v>24799.700394307049</v>
      </c>
      <c r="I401" s="143">
        <f t="shared" si="28"/>
        <v>7439.910118292114</v>
      </c>
      <c r="J401" s="90">
        <f t="shared" si="26"/>
        <v>17359.790276014934</v>
      </c>
      <c r="L401" s="152">
        <f t="shared" si="29"/>
        <v>-177849.27997060164</v>
      </c>
      <c r="M401" s="23"/>
    </row>
    <row r="402" spans="2:13" ht="16.5" customHeight="1" x14ac:dyDescent="0.2">
      <c r="B402" s="131" t="s">
        <v>305</v>
      </c>
      <c r="C402" s="108">
        <v>20382</v>
      </c>
      <c r="D402" s="108">
        <v>329</v>
      </c>
      <c r="E402" s="143">
        <v>4550</v>
      </c>
      <c r="F402" s="90">
        <f t="shared" si="25"/>
        <v>1496950</v>
      </c>
      <c r="H402" s="148">
        <f t="shared" si="27"/>
        <v>6370</v>
      </c>
      <c r="I402" s="143">
        <f t="shared" si="28"/>
        <v>1911</v>
      </c>
      <c r="J402" s="90">
        <f t="shared" si="26"/>
        <v>4459</v>
      </c>
      <c r="L402" s="152">
        <f t="shared" si="29"/>
        <v>-29939</v>
      </c>
      <c r="M402" s="23"/>
    </row>
    <row r="403" spans="2:13" ht="16.5" customHeight="1" x14ac:dyDescent="0.2">
      <c r="B403" s="131" t="s">
        <v>306</v>
      </c>
      <c r="C403" s="108">
        <v>20383</v>
      </c>
      <c r="D403" s="108">
        <v>621</v>
      </c>
      <c r="E403" s="143">
        <v>4550</v>
      </c>
      <c r="F403" s="90">
        <f t="shared" si="25"/>
        <v>2825550</v>
      </c>
      <c r="H403" s="148">
        <f t="shared" si="27"/>
        <v>6370</v>
      </c>
      <c r="I403" s="143">
        <f t="shared" si="28"/>
        <v>1911</v>
      </c>
      <c r="J403" s="90">
        <f t="shared" si="26"/>
        <v>4459</v>
      </c>
      <c r="L403" s="152">
        <f t="shared" si="29"/>
        <v>-56511</v>
      </c>
      <c r="M403" s="23"/>
    </row>
    <row r="404" spans="2:13" ht="16.5" customHeight="1" x14ac:dyDescent="0.2">
      <c r="B404" s="131" t="s">
        <v>307</v>
      </c>
      <c r="C404" s="108">
        <v>20384</v>
      </c>
      <c r="D404" s="108">
        <v>576</v>
      </c>
      <c r="E404" s="143">
        <v>4550</v>
      </c>
      <c r="F404" s="90">
        <f t="shared" si="25"/>
        <v>2620800</v>
      </c>
      <c r="H404" s="148">
        <f t="shared" si="27"/>
        <v>6370</v>
      </c>
      <c r="I404" s="143">
        <f t="shared" si="28"/>
        <v>1911</v>
      </c>
      <c r="J404" s="90">
        <f t="shared" si="26"/>
        <v>4459</v>
      </c>
      <c r="L404" s="152">
        <f t="shared" si="29"/>
        <v>-52416</v>
      </c>
      <c r="M404" s="23"/>
    </row>
    <row r="405" spans="2:13" ht="16.5" customHeight="1" x14ac:dyDescent="0.2">
      <c r="B405" s="131" t="s">
        <v>308</v>
      </c>
      <c r="C405" s="108">
        <v>20385</v>
      </c>
      <c r="D405" s="108">
        <v>844</v>
      </c>
      <c r="E405" s="143">
        <v>3777.3285841495995</v>
      </c>
      <c r="F405" s="90">
        <f t="shared" ref="F405:F468" si="30">+E405*D405</f>
        <v>3188065.3250222621</v>
      </c>
      <c r="H405" s="148">
        <f t="shared" si="27"/>
        <v>5288.2600178094399</v>
      </c>
      <c r="I405" s="143">
        <f t="shared" si="28"/>
        <v>1586.4780053428319</v>
      </c>
      <c r="J405" s="90">
        <f t="shared" ref="J405:J468" si="31">H405-I405</f>
        <v>3701.7820124666077</v>
      </c>
      <c r="L405" s="152">
        <f t="shared" si="29"/>
        <v>-63761.306500445018</v>
      </c>
      <c r="M405" s="23"/>
    </row>
    <row r="406" spans="2:13" ht="16.5" customHeight="1" x14ac:dyDescent="0.2">
      <c r="B406" s="131" t="s">
        <v>309</v>
      </c>
      <c r="C406" s="108">
        <v>20386</v>
      </c>
      <c r="D406" s="108">
        <v>700</v>
      </c>
      <c r="E406" s="143">
        <v>17714.071710219319</v>
      </c>
      <c r="F406" s="90">
        <f t="shared" si="30"/>
        <v>12399850.197153524</v>
      </c>
      <c r="H406" s="148">
        <f t="shared" ref="H406:H469" si="32">(E406*40%)+E406</f>
        <v>24799.700394307049</v>
      </c>
      <c r="I406" s="143">
        <f t="shared" ref="I406:I469" si="33">H406*30%</f>
        <v>7439.910118292114</v>
      </c>
      <c r="J406" s="90">
        <f t="shared" si="31"/>
        <v>17359.790276014934</v>
      </c>
      <c r="L406" s="152">
        <f t="shared" ref="L406:L469" si="34">+(J406-E406)*D406</f>
        <v>-247997.00394307001</v>
      </c>
      <c r="M406" s="23"/>
    </row>
    <row r="407" spans="2:13" ht="16.5" customHeight="1" x14ac:dyDescent="0.2">
      <c r="B407" s="131" t="s">
        <v>309</v>
      </c>
      <c r="C407" s="108">
        <v>20387</v>
      </c>
      <c r="D407" s="108">
        <v>537</v>
      </c>
      <c r="E407" s="143">
        <v>4550</v>
      </c>
      <c r="F407" s="90">
        <f t="shared" si="30"/>
        <v>2443350</v>
      </c>
      <c r="H407" s="148">
        <f t="shared" si="32"/>
        <v>6370</v>
      </c>
      <c r="I407" s="143">
        <f t="shared" si="33"/>
        <v>1911</v>
      </c>
      <c r="J407" s="90">
        <f t="shared" si="31"/>
        <v>4459</v>
      </c>
      <c r="L407" s="152">
        <f t="shared" si="34"/>
        <v>-48867</v>
      </c>
      <c r="M407" s="23"/>
    </row>
    <row r="408" spans="2:13" ht="16.5" customHeight="1" x14ac:dyDescent="0.2">
      <c r="B408" s="131" t="s">
        <v>310</v>
      </c>
      <c r="C408" s="108">
        <v>20388</v>
      </c>
      <c r="D408" s="108">
        <v>241</v>
      </c>
      <c r="E408" s="143">
        <v>4550</v>
      </c>
      <c r="F408" s="90">
        <f t="shared" si="30"/>
        <v>1096550</v>
      </c>
      <c r="H408" s="148">
        <f t="shared" si="32"/>
        <v>6370</v>
      </c>
      <c r="I408" s="143">
        <f t="shared" si="33"/>
        <v>1911</v>
      </c>
      <c r="J408" s="90">
        <f t="shared" si="31"/>
        <v>4459</v>
      </c>
      <c r="L408" s="152">
        <f t="shared" si="34"/>
        <v>-21931</v>
      </c>
      <c r="M408" s="23"/>
    </row>
    <row r="409" spans="2:13" ht="16.5" customHeight="1" x14ac:dyDescent="0.2">
      <c r="B409" s="131" t="s">
        <v>311</v>
      </c>
      <c r="C409" s="108">
        <v>20389</v>
      </c>
      <c r="D409" s="108">
        <v>78</v>
      </c>
      <c r="E409" s="143">
        <v>34961.659784604279</v>
      </c>
      <c r="F409" s="90">
        <f t="shared" si="30"/>
        <v>2727009.4631991335</v>
      </c>
      <c r="H409" s="148">
        <f t="shared" si="32"/>
        <v>48946.323698445995</v>
      </c>
      <c r="I409" s="143">
        <f t="shared" si="33"/>
        <v>14683.897109533798</v>
      </c>
      <c r="J409" s="90">
        <f t="shared" si="31"/>
        <v>34262.426588912196</v>
      </c>
      <c r="L409" s="152">
        <f t="shared" si="34"/>
        <v>-54540.189263982436</v>
      </c>
      <c r="M409" s="23"/>
    </row>
    <row r="410" spans="2:13" ht="16.5" customHeight="1" x14ac:dyDescent="0.2">
      <c r="B410" s="131" t="s">
        <v>312</v>
      </c>
      <c r="C410" s="108">
        <v>20390</v>
      </c>
      <c r="D410" s="108">
        <v>5</v>
      </c>
      <c r="E410" s="143">
        <v>4825.6055996983141</v>
      </c>
      <c r="F410" s="90">
        <f t="shared" si="30"/>
        <v>24128.027998491569</v>
      </c>
      <c r="H410" s="148">
        <f t="shared" si="32"/>
        <v>6755.8478395776401</v>
      </c>
      <c r="I410" s="143">
        <f t="shared" si="33"/>
        <v>2026.7543518732919</v>
      </c>
      <c r="J410" s="90">
        <f t="shared" si="31"/>
        <v>4729.0934877043483</v>
      </c>
      <c r="L410" s="152">
        <f t="shared" si="34"/>
        <v>-482.56055996982923</v>
      </c>
      <c r="M410" s="23"/>
    </row>
    <row r="411" spans="2:13" ht="16.5" customHeight="1" x14ac:dyDescent="0.2">
      <c r="B411" s="131" t="s">
        <v>313</v>
      </c>
      <c r="C411" s="108">
        <v>20391</v>
      </c>
      <c r="D411" s="108">
        <v>2</v>
      </c>
      <c r="E411" s="143">
        <v>24186.5</v>
      </c>
      <c r="F411" s="90">
        <f t="shared" si="30"/>
        <v>48373</v>
      </c>
      <c r="H411" s="148">
        <f t="shared" si="32"/>
        <v>33861.1</v>
      </c>
      <c r="I411" s="143">
        <f t="shared" si="33"/>
        <v>10158.33</v>
      </c>
      <c r="J411" s="90">
        <f t="shared" si="31"/>
        <v>23702.769999999997</v>
      </c>
      <c r="L411" s="152">
        <f t="shared" si="34"/>
        <v>-967.4600000000064</v>
      </c>
      <c r="M411" s="23"/>
    </row>
    <row r="412" spans="2:13" ht="16.5" customHeight="1" x14ac:dyDescent="0.2">
      <c r="B412" s="131" t="s">
        <v>314</v>
      </c>
      <c r="C412" s="108">
        <v>20392</v>
      </c>
      <c r="D412" s="108">
        <v>118</v>
      </c>
      <c r="E412" s="143">
        <v>34961.659784604279</v>
      </c>
      <c r="F412" s="90">
        <f t="shared" si="30"/>
        <v>4125475.8545833048</v>
      </c>
      <c r="H412" s="148">
        <f t="shared" si="32"/>
        <v>48946.323698445995</v>
      </c>
      <c r="I412" s="143">
        <f t="shared" si="33"/>
        <v>14683.897109533798</v>
      </c>
      <c r="J412" s="90">
        <f t="shared" si="31"/>
        <v>34262.426588912196</v>
      </c>
      <c r="L412" s="152">
        <f t="shared" si="34"/>
        <v>-82509.517091665737</v>
      </c>
      <c r="M412" s="23"/>
    </row>
    <row r="413" spans="2:13" ht="16.5" customHeight="1" x14ac:dyDescent="0.2">
      <c r="B413" s="131" t="s">
        <v>315</v>
      </c>
      <c r="C413" s="108">
        <v>20393</v>
      </c>
      <c r="D413" s="108">
        <v>111</v>
      </c>
      <c r="E413" s="143">
        <v>34961.659784604279</v>
      </c>
      <c r="F413" s="90">
        <f t="shared" si="30"/>
        <v>3880744.236091075</v>
      </c>
      <c r="H413" s="148">
        <f t="shared" si="32"/>
        <v>48946.323698445995</v>
      </c>
      <c r="I413" s="143">
        <f t="shared" si="33"/>
        <v>14683.897109533798</v>
      </c>
      <c r="J413" s="90">
        <f t="shared" si="31"/>
        <v>34262.426588912196</v>
      </c>
      <c r="L413" s="152">
        <f t="shared" si="34"/>
        <v>-77614.884721821159</v>
      </c>
      <c r="M413" s="23"/>
    </row>
    <row r="414" spans="2:13" ht="16.5" customHeight="1" x14ac:dyDescent="0.2">
      <c r="B414" s="131" t="s">
        <v>316</v>
      </c>
      <c r="C414" s="108">
        <v>20394</v>
      </c>
      <c r="D414" s="108">
        <v>95</v>
      </c>
      <c r="E414" s="143">
        <v>11949.800233644859</v>
      </c>
      <c r="F414" s="90">
        <f t="shared" si="30"/>
        <v>1135231.0221962617</v>
      </c>
      <c r="H414" s="148">
        <f t="shared" si="32"/>
        <v>16729.720327102805</v>
      </c>
      <c r="I414" s="143">
        <f t="shared" si="33"/>
        <v>5018.9160981308414</v>
      </c>
      <c r="J414" s="90">
        <f t="shared" si="31"/>
        <v>11710.804228971963</v>
      </c>
      <c r="L414" s="152">
        <f t="shared" si="34"/>
        <v>-22704.620443925087</v>
      </c>
      <c r="M414" s="23"/>
    </row>
    <row r="415" spans="2:13" ht="16.5" customHeight="1" x14ac:dyDescent="0.2">
      <c r="B415" s="131" t="s">
        <v>317</v>
      </c>
      <c r="C415" s="108">
        <v>20395</v>
      </c>
      <c r="D415" s="108">
        <v>3</v>
      </c>
      <c r="E415" s="143">
        <v>105815.6531239723</v>
      </c>
      <c r="F415" s="90">
        <f t="shared" si="30"/>
        <v>317446.95937191689</v>
      </c>
      <c r="H415" s="148">
        <f t="shared" si="32"/>
        <v>148141.91437356122</v>
      </c>
      <c r="I415" s="143">
        <f t="shared" si="33"/>
        <v>44442.574312068362</v>
      </c>
      <c r="J415" s="90">
        <f t="shared" si="31"/>
        <v>103699.34006149285</v>
      </c>
      <c r="L415" s="152">
        <f t="shared" si="34"/>
        <v>-6348.9391874383291</v>
      </c>
      <c r="M415" s="23"/>
    </row>
    <row r="416" spans="2:13" ht="16.5" customHeight="1" x14ac:dyDescent="0.2">
      <c r="B416" s="131" t="s">
        <v>318</v>
      </c>
      <c r="C416" s="108">
        <v>20396</v>
      </c>
      <c r="D416" s="108">
        <v>57</v>
      </c>
      <c r="E416" s="143">
        <v>8721.09375</v>
      </c>
      <c r="F416" s="90">
        <f t="shared" si="30"/>
        <v>497102.34375</v>
      </c>
      <c r="H416" s="148">
        <f t="shared" si="32"/>
        <v>12209.53125</v>
      </c>
      <c r="I416" s="143">
        <f t="shared" si="33"/>
        <v>3662.859375</v>
      </c>
      <c r="J416" s="90">
        <f t="shared" si="31"/>
        <v>8546.671875</v>
      </c>
      <c r="L416" s="152">
        <f t="shared" si="34"/>
        <v>-9942.046875</v>
      </c>
      <c r="M416" s="23"/>
    </row>
    <row r="417" spans="2:13" ht="16.5" customHeight="1" x14ac:dyDescent="0.2">
      <c r="B417" s="131" t="s">
        <v>319</v>
      </c>
      <c r="C417" s="108">
        <v>20397</v>
      </c>
      <c r="D417" s="108">
        <v>1</v>
      </c>
      <c r="E417" s="143">
        <v>34961.659784604279</v>
      </c>
      <c r="F417" s="90">
        <f t="shared" si="30"/>
        <v>34961.659784604279</v>
      </c>
      <c r="H417" s="148">
        <f t="shared" si="32"/>
        <v>48946.323698445995</v>
      </c>
      <c r="I417" s="143">
        <f t="shared" si="33"/>
        <v>14683.897109533798</v>
      </c>
      <c r="J417" s="90">
        <f t="shared" si="31"/>
        <v>34262.426588912196</v>
      </c>
      <c r="L417" s="152">
        <f t="shared" si="34"/>
        <v>-699.23319569208252</v>
      </c>
      <c r="M417" s="23"/>
    </row>
    <row r="418" spans="2:13" ht="16.5" customHeight="1" x14ac:dyDescent="0.2">
      <c r="B418" s="131" t="s">
        <v>320</v>
      </c>
      <c r="C418" s="108">
        <v>20398</v>
      </c>
      <c r="D418" s="108">
        <v>1</v>
      </c>
      <c r="E418" s="143">
        <v>34961.659784604279</v>
      </c>
      <c r="F418" s="90">
        <f t="shared" si="30"/>
        <v>34961.659784604279</v>
      </c>
      <c r="H418" s="148">
        <f t="shared" si="32"/>
        <v>48946.323698445995</v>
      </c>
      <c r="I418" s="143">
        <f t="shared" si="33"/>
        <v>14683.897109533798</v>
      </c>
      <c r="J418" s="90">
        <f t="shared" si="31"/>
        <v>34262.426588912196</v>
      </c>
      <c r="L418" s="152">
        <f t="shared" si="34"/>
        <v>-699.23319569208252</v>
      </c>
      <c r="M418" s="23"/>
    </row>
    <row r="419" spans="2:13" ht="16.5" customHeight="1" x14ac:dyDescent="0.2">
      <c r="B419" s="131" t="s">
        <v>321</v>
      </c>
      <c r="C419" s="108">
        <v>20399</v>
      </c>
      <c r="D419" s="108">
        <v>1</v>
      </c>
      <c r="E419" s="143">
        <v>34961.659784604279</v>
      </c>
      <c r="F419" s="90">
        <f t="shared" si="30"/>
        <v>34961.659784604279</v>
      </c>
      <c r="H419" s="148">
        <f t="shared" si="32"/>
        <v>48946.323698445995</v>
      </c>
      <c r="I419" s="143">
        <f t="shared" si="33"/>
        <v>14683.897109533798</v>
      </c>
      <c r="J419" s="90">
        <f t="shared" si="31"/>
        <v>34262.426588912196</v>
      </c>
      <c r="L419" s="152">
        <f t="shared" si="34"/>
        <v>-699.23319569208252</v>
      </c>
      <c r="M419" s="23"/>
    </row>
    <row r="420" spans="2:13" ht="16.5" customHeight="1" x14ac:dyDescent="0.2">
      <c r="B420" s="131" t="s">
        <v>322</v>
      </c>
      <c r="C420" s="108">
        <v>20400</v>
      </c>
      <c r="D420" s="108">
        <v>1</v>
      </c>
      <c r="E420" s="143">
        <v>34961.659784604279</v>
      </c>
      <c r="F420" s="90">
        <f t="shared" si="30"/>
        <v>34961.659784604279</v>
      </c>
      <c r="H420" s="148">
        <f t="shared" si="32"/>
        <v>48946.323698445995</v>
      </c>
      <c r="I420" s="143">
        <f t="shared" si="33"/>
        <v>14683.897109533798</v>
      </c>
      <c r="J420" s="90">
        <f t="shared" si="31"/>
        <v>34262.426588912196</v>
      </c>
      <c r="L420" s="152">
        <f t="shared" si="34"/>
        <v>-699.23319569208252</v>
      </c>
      <c r="M420" s="23"/>
    </row>
    <row r="421" spans="2:13" ht="16.5" customHeight="1" x14ac:dyDescent="0.2">
      <c r="B421" s="131" t="s">
        <v>323</v>
      </c>
      <c r="C421" s="108">
        <v>20401</v>
      </c>
      <c r="D421" s="108">
        <v>1</v>
      </c>
      <c r="E421" s="143">
        <v>34961.659784604279</v>
      </c>
      <c r="F421" s="90">
        <f t="shared" si="30"/>
        <v>34961.659784604279</v>
      </c>
      <c r="H421" s="148">
        <f t="shared" si="32"/>
        <v>48946.323698445995</v>
      </c>
      <c r="I421" s="143">
        <f t="shared" si="33"/>
        <v>14683.897109533798</v>
      </c>
      <c r="J421" s="90">
        <f t="shared" si="31"/>
        <v>34262.426588912196</v>
      </c>
      <c r="L421" s="152">
        <f t="shared" si="34"/>
        <v>-699.23319569208252</v>
      </c>
      <c r="M421" s="23"/>
    </row>
    <row r="422" spans="2:13" ht="16.5" customHeight="1" x14ac:dyDescent="0.2">
      <c r="B422" s="131" t="s">
        <v>324</v>
      </c>
      <c r="C422" s="108">
        <v>20402</v>
      </c>
      <c r="D422" s="108">
        <v>1</v>
      </c>
      <c r="E422" s="143">
        <v>34961.659784604279</v>
      </c>
      <c r="F422" s="90">
        <f t="shared" si="30"/>
        <v>34961.659784604279</v>
      </c>
      <c r="H422" s="148">
        <f t="shared" si="32"/>
        <v>48946.323698445995</v>
      </c>
      <c r="I422" s="143">
        <f t="shared" si="33"/>
        <v>14683.897109533798</v>
      </c>
      <c r="J422" s="90">
        <f t="shared" si="31"/>
        <v>34262.426588912196</v>
      </c>
      <c r="L422" s="152">
        <f t="shared" si="34"/>
        <v>-699.23319569208252</v>
      </c>
      <c r="M422" s="23"/>
    </row>
    <row r="423" spans="2:13" ht="16.5" customHeight="1" x14ac:dyDescent="0.2">
      <c r="B423" s="131" t="s">
        <v>325</v>
      </c>
      <c r="C423" s="108">
        <v>20403</v>
      </c>
      <c r="D423" s="108">
        <v>2</v>
      </c>
      <c r="E423" s="143">
        <v>34961.659784604279</v>
      </c>
      <c r="F423" s="90">
        <f t="shared" si="30"/>
        <v>69923.319569208557</v>
      </c>
      <c r="H423" s="148">
        <f t="shared" si="32"/>
        <v>48946.323698445995</v>
      </c>
      <c r="I423" s="143">
        <f t="shared" si="33"/>
        <v>14683.897109533798</v>
      </c>
      <c r="J423" s="90">
        <f t="shared" si="31"/>
        <v>34262.426588912196</v>
      </c>
      <c r="L423" s="152">
        <f t="shared" si="34"/>
        <v>-1398.466391384165</v>
      </c>
      <c r="M423" s="23"/>
    </row>
    <row r="424" spans="2:13" ht="16.5" customHeight="1" x14ac:dyDescent="0.2">
      <c r="B424" s="131" t="s">
        <v>326</v>
      </c>
      <c r="C424" s="108">
        <v>20404</v>
      </c>
      <c r="D424" s="108">
        <v>2</v>
      </c>
      <c r="E424" s="143">
        <v>34961.659784604279</v>
      </c>
      <c r="F424" s="90">
        <f t="shared" si="30"/>
        <v>69923.319569208557</v>
      </c>
      <c r="H424" s="148">
        <f t="shared" si="32"/>
        <v>48946.323698445995</v>
      </c>
      <c r="I424" s="143">
        <f t="shared" si="33"/>
        <v>14683.897109533798</v>
      </c>
      <c r="J424" s="90">
        <f t="shared" si="31"/>
        <v>34262.426588912196</v>
      </c>
      <c r="L424" s="152">
        <f t="shared" si="34"/>
        <v>-1398.466391384165</v>
      </c>
      <c r="M424" s="23"/>
    </row>
    <row r="425" spans="2:13" ht="16.5" customHeight="1" x14ac:dyDescent="0.2">
      <c r="B425" s="131" t="s">
        <v>327</v>
      </c>
      <c r="C425" s="108">
        <v>20405</v>
      </c>
      <c r="D425" s="108">
        <v>1</v>
      </c>
      <c r="E425" s="143">
        <v>34961.659784604279</v>
      </c>
      <c r="F425" s="90">
        <f t="shared" si="30"/>
        <v>34961.659784604279</v>
      </c>
      <c r="H425" s="148">
        <f t="shared" si="32"/>
        <v>48946.323698445995</v>
      </c>
      <c r="I425" s="143">
        <f t="shared" si="33"/>
        <v>14683.897109533798</v>
      </c>
      <c r="J425" s="90">
        <f t="shared" si="31"/>
        <v>34262.426588912196</v>
      </c>
      <c r="L425" s="152">
        <f t="shared" si="34"/>
        <v>-699.23319569208252</v>
      </c>
      <c r="M425" s="23"/>
    </row>
    <row r="426" spans="2:13" ht="16.5" customHeight="1" x14ac:dyDescent="0.2">
      <c r="B426" s="131" t="s">
        <v>328</v>
      </c>
      <c r="C426" s="108">
        <v>20406</v>
      </c>
      <c r="D426" s="108">
        <v>1</v>
      </c>
      <c r="E426" s="143">
        <v>34961.659784604279</v>
      </c>
      <c r="F426" s="90">
        <f t="shared" si="30"/>
        <v>34961.659784604279</v>
      </c>
      <c r="H426" s="148">
        <f t="shared" si="32"/>
        <v>48946.323698445995</v>
      </c>
      <c r="I426" s="143">
        <f t="shared" si="33"/>
        <v>14683.897109533798</v>
      </c>
      <c r="J426" s="90">
        <f t="shared" si="31"/>
        <v>34262.426588912196</v>
      </c>
      <c r="L426" s="152">
        <f t="shared" si="34"/>
        <v>-699.23319569208252</v>
      </c>
      <c r="M426" s="23"/>
    </row>
    <row r="427" spans="2:13" ht="16.5" customHeight="1" x14ac:dyDescent="0.2">
      <c r="B427" s="131" t="s">
        <v>329</v>
      </c>
      <c r="C427" s="108">
        <v>20407</v>
      </c>
      <c r="D427" s="108">
        <v>1</v>
      </c>
      <c r="E427" s="143">
        <v>34961.659784604279</v>
      </c>
      <c r="F427" s="90">
        <f t="shared" si="30"/>
        <v>34961.659784604279</v>
      </c>
      <c r="H427" s="148">
        <f t="shared" si="32"/>
        <v>48946.323698445995</v>
      </c>
      <c r="I427" s="143">
        <f t="shared" si="33"/>
        <v>14683.897109533798</v>
      </c>
      <c r="J427" s="90">
        <f t="shared" si="31"/>
        <v>34262.426588912196</v>
      </c>
      <c r="L427" s="152">
        <f t="shared" si="34"/>
        <v>-699.23319569208252</v>
      </c>
      <c r="M427" s="23"/>
    </row>
    <row r="428" spans="2:13" ht="16.5" customHeight="1" x14ac:dyDescent="0.2">
      <c r="B428" s="131" t="s">
        <v>330</v>
      </c>
      <c r="C428" s="108">
        <v>20408</v>
      </c>
      <c r="D428" s="108">
        <v>1</v>
      </c>
      <c r="E428" s="143">
        <v>34961.659784604279</v>
      </c>
      <c r="F428" s="90">
        <f t="shared" si="30"/>
        <v>34961.659784604279</v>
      </c>
      <c r="H428" s="148">
        <f t="shared" si="32"/>
        <v>48946.323698445995</v>
      </c>
      <c r="I428" s="143">
        <f t="shared" si="33"/>
        <v>14683.897109533798</v>
      </c>
      <c r="J428" s="90">
        <f t="shared" si="31"/>
        <v>34262.426588912196</v>
      </c>
      <c r="L428" s="152">
        <f t="shared" si="34"/>
        <v>-699.23319569208252</v>
      </c>
      <c r="M428" s="23"/>
    </row>
    <row r="429" spans="2:13" ht="16.5" customHeight="1" x14ac:dyDescent="0.2">
      <c r="B429" s="131" t="s">
        <v>330</v>
      </c>
      <c r="C429" s="108">
        <v>20409</v>
      </c>
      <c r="D429" s="108">
        <v>1</v>
      </c>
      <c r="E429" s="143">
        <v>34961.659784604279</v>
      </c>
      <c r="F429" s="90">
        <f t="shared" si="30"/>
        <v>34961.659784604279</v>
      </c>
      <c r="H429" s="148">
        <f t="shared" si="32"/>
        <v>48946.323698445995</v>
      </c>
      <c r="I429" s="143">
        <f t="shared" si="33"/>
        <v>14683.897109533798</v>
      </c>
      <c r="J429" s="90">
        <f t="shared" si="31"/>
        <v>34262.426588912196</v>
      </c>
      <c r="L429" s="152">
        <f t="shared" si="34"/>
        <v>-699.23319569208252</v>
      </c>
      <c r="M429" s="23"/>
    </row>
    <row r="430" spans="2:13" ht="16.5" customHeight="1" x14ac:dyDescent="0.2">
      <c r="B430" s="131" t="s">
        <v>331</v>
      </c>
      <c r="C430" s="108">
        <v>20410</v>
      </c>
      <c r="D430" s="108">
        <v>1</v>
      </c>
      <c r="E430" s="143">
        <v>34961.659784604279</v>
      </c>
      <c r="F430" s="90">
        <f t="shared" si="30"/>
        <v>34961.659784604279</v>
      </c>
      <c r="H430" s="148">
        <f t="shared" si="32"/>
        <v>48946.323698445995</v>
      </c>
      <c r="I430" s="143">
        <f t="shared" si="33"/>
        <v>14683.897109533798</v>
      </c>
      <c r="J430" s="90">
        <f t="shared" si="31"/>
        <v>34262.426588912196</v>
      </c>
      <c r="L430" s="152">
        <f t="shared" si="34"/>
        <v>-699.23319569208252</v>
      </c>
      <c r="M430" s="23"/>
    </row>
    <row r="431" spans="2:13" ht="16.5" customHeight="1" x14ac:dyDescent="0.2">
      <c r="B431" s="131" t="s">
        <v>332</v>
      </c>
      <c r="C431" s="108">
        <v>20411</v>
      </c>
      <c r="D431" s="108">
        <v>1</v>
      </c>
      <c r="E431" s="143">
        <v>34961.659784604279</v>
      </c>
      <c r="F431" s="90">
        <f t="shared" si="30"/>
        <v>34961.659784604279</v>
      </c>
      <c r="H431" s="148">
        <f t="shared" si="32"/>
        <v>48946.323698445995</v>
      </c>
      <c r="I431" s="143">
        <f t="shared" si="33"/>
        <v>14683.897109533798</v>
      </c>
      <c r="J431" s="90">
        <f t="shared" si="31"/>
        <v>34262.426588912196</v>
      </c>
      <c r="L431" s="152">
        <f t="shared" si="34"/>
        <v>-699.23319569208252</v>
      </c>
      <c r="M431" s="23"/>
    </row>
    <row r="432" spans="2:13" ht="16.5" customHeight="1" x14ac:dyDescent="0.2">
      <c r="B432" s="131" t="s">
        <v>333</v>
      </c>
      <c r="C432" s="108">
        <v>20412</v>
      </c>
      <c r="D432" s="108">
        <v>1</v>
      </c>
      <c r="E432" s="143">
        <v>34961.659784604279</v>
      </c>
      <c r="F432" s="90">
        <f t="shared" si="30"/>
        <v>34961.659784604279</v>
      </c>
      <c r="H432" s="148">
        <f t="shared" si="32"/>
        <v>48946.323698445995</v>
      </c>
      <c r="I432" s="143">
        <f t="shared" si="33"/>
        <v>14683.897109533798</v>
      </c>
      <c r="J432" s="90">
        <f t="shared" si="31"/>
        <v>34262.426588912196</v>
      </c>
      <c r="L432" s="152">
        <f t="shared" si="34"/>
        <v>-699.23319569208252</v>
      </c>
      <c r="M432" s="23"/>
    </row>
    <row r="433" spans="2:13" ht="16.5" customHeight="1" x14ac:dyDescent="0.2">
      <c r="B433" s="131" t="s">
        <v>334</v>
      </c>
      <c r="C433" s="108">
        <v>20413</v>
      </c>
      <c r="D433" s="108">
        <v>1</v>
      </c>
      <c r="E433" s="143">
        <v>34961.659784604279</v>
      </c>
      <c r="F433" s="90">
        <f t="shared" si="30"/>
        <v>34961.659784604279</v>
      </c>
      <c r="H433" s="148">
        <f t="shared" si="32"/>
        <v>48946.323698445995</v>
      </c>
      <c r="I433" s="143">
        <f t="shared" si="33"/>
        <v>14683.897109533798</v>
      </c>
      <c r="J433" s="90">
        <f t="shared" si="31"/>
        <v>34262.426588912196</v>
      </c>
      <c r="L433" s="152">
        <f t="shared" si="34"/>
        <v>-699.23319569208252</v>
      </c>
      <c r="M433" s="23"/>
    </row>
    <row r="434" spans="2:13" ht="16.5" customHeight="1" x14ac:dyDescent="0.2">
      <c r="B434" s="131" t="s">
        <v>335</v>
      </c>
      <c r="C434" s="108">
        <v>20414</v>
      </c>
      <c r="D434" s="108">
        <v>1</v>
      </c>
      <c r="E434" s="143">
        <v>34961.659784604279</v>
      </c>
      <c r="F434" s="90">
        <f t="shared" si="30"/>
        <v>34961.659784604279</v>
      </c>
      <c r="H434" s="148">
        <f t="shared" si="32"/>
        <v>48946.323698445995</v>
      </c>
      <c r="I434" s="143">
        <f t="shared" si="33"/>
        <v>14683.897109533798</v>
      </c>
      <c r="J434" s="90">
        <f t="shared" si="31"/>
        <v>34262.426588912196</v>
      </c>
      <c r="L434" s="152">
        <f t="shared" si="34"/>
        <v>-699.23319569208252</v>
      </c>
      <c r="M434" s="23"/>
    </row>
    <row r="435" spans="2:13" ht="16.5" customHeight="1" x14ac:dyDescent="0.2">
      <c r="B435" s="131" t="s">
        <v>336</v>
      </c>
      <c r="C435" s="108">
        <v>20415</v>
      </c>
      <c r="D435" s="108">
        <v>1</v>
      </c>
      <c r="E435" s="143">
        <v>34961.659784604279</v>
      </c>
      <c r="F435" s="90">
        <f t="shared" si="30"/>
        <v>34961.659784604279</v>
      </c>
      <c r="H435" s="148">
        <f t="shared" si="32"/>
        <v>48946.323698445995</v>
      </c>
      <c r="I435" s="143">
        <f t="shared" si="33"/>
        <v>14683.897109533798</v>
      </c>
      <c r="J435" s="90">
        <f t="shared" si="31"/>
        <v>34262.426588912196</v>
      </c>
      <c r="L435" s="152">
        <f t="shared" si="34"/>
        <v>-699.23319569208252</v>
      </c>
      <c r="M435" s="23"/>
    </row>
    <row r="436" spans="2:13" ht="16.5" customHeight="1" x14ac:dyDescent="0.2">
      <c r="B436" s="131" t="s">
        <v>337</v>
      </c>
      <c r="C436" s="108">
        <v>20416</v>
      </c>
      <c r="D436" s="108">
        <v>1</v>
      </c>
      <c r="E436" s="143">
        <v>34961.659784604279</v>
      </c>
      <c r="F436" s="90">
        <f t="shared" si="30"/>
        <v>34961.659784604279</v>
      </c>
      <c r="H436" s="148">
        <f t="shared" si="32"/>
        <v>48946.323698445995</v>
      </c>
      <c r="I436" s="143">
        <f t="shared" si="33"/>
        <v>14683.897109533798</v>
      </c>
      <c r="J436" s="90">
        <f t="shared" si="31"/>
        <v>34262.426588912196</v>
      </c>
      <c r="L436" s="152">
        <f t="shared" si="34"/>
        <v>-699.23319569208252</v>
      </c>
      <c r="M436" s="23"/>
    </row>
    <row r="437" spans="2:13" ht="16.5" customHeight="1" x14ac:dyDescent="0.2">
      <c r="B437" s="131" t="s">
        <v>338</v>
      </c>
      <c r="C437" s="108">
        <v>20417</v>
      </c>
      <c r="D437" s="108">
        <v>1</v>
      </c>
      <c r="E437" s="143">
        <v>34961.659784604279</v>
      </c>
      <c r="F437" s="90">
        <f t="shared" si="30"/>
        <v>34961.659784604279</v>
      </c>
      <c r="H437" s="148">
        <f t="shared" si="32"/>
        <v>48946.323698445995</v>
      </c>
      <c r="I437" s="143">
        <f t="shared" si="33"/>
        <v>14683.897109533798</v>
      </c>
      <c r="J437" s="90">
        <f t="shared" si="31"/>
        <v>34262.426588912196</v>
      </c>
      <c r="L437" s="152">
        <f t="shared" si="34"/>
        <v>-699.23319569208252</v>
      </c>
      <c r="M437" s="23"/>
    </row>
    <row r="438" spans="2:13" ht="16.5" customHeight="1" x14ac:dyDescent="0.2">
      <c r="B438" s="131" t="s">
        <v>339</v>
      </c>
      <c r="C438" s="108">
        <v>20418</v>
      </c>
      <c r="D438" s="108">
        <v>1</v>
      </c>
      <c r="E438" s="143">
        <v>34961.659784604279</v>
      </c>
      <c r="F438" s="90">
        <f t="shared" si="30"/>
        <v>34961.659784604279</v>
      </c>
      <c r="H438" s="148">
        <f t="shared" si="32"/>
        <v>48946.323698445995</v>
      </c>
      <c r="I438" s="143">
        <f t="shared" si="33"/>
        <v>14683.897109533798</v>
      </c>
      <c r="J438" s="90">
        <f t="shared" si="31"/>
        <v>34262.426588912196</v>
      </c>
      <c r="L438" s="152">
        <f t="shared" si="34"/>
        <v>-699.23319569208252</v>
      </c>
      <c r="M438" s="23"/>
    </row>
    <row r="439" spans="2:13" ht="16.5" customHeight="1" x14ac:dyDescent="0.2">
      <c r="B439" s="131" t="s">
        <v>340</v>
      </c>
      <c r="C439" s="108">
        <v>20419</v>
      </c>
      <c r="D439" s="108">
        <v>1</v>
      </c>
      <c r="E439" s="143">
        <v>34961.659784604279</v>
      </c>
      <c r="F439" s="90">
        <f t="shared" si="30"/>
        <v>34961.659784604279</v>
      </c>
      <c r="H439" s="148">
        <f t="shared" si="32"/>
        <v>48946.323698445995</v>
      </c>
      <c r="I439" s="143">
        <f t="shared" si="33"/>
        <v>14683.897109533798</v>
      </c>
      <c r="J439" s="90">
        <f t="shared" si="31"/>
        <v>34262.426588912196</v>
      </c>
      <c r="L439" s="152">
        <f t="shared" si="34"/>
        <v>-699.23319569208252</v>
      </c>
      <c r="M439" s="23"/>
    </row>
    <row r="440" spans="2:13" ht="16.5" customHeight="1" x14ac:dyDescent="0.2">
      <c r="B440" s="131" t="s">
        <v>341</v>
      </c>
      <c r="C440" s="108">
        <v>20420</v>
      </c>
      <c r="D440" s="108">
        <v>1</v>
      </c>
      <c r="E440" s="143">
        <v>34961.659784604279</v>
      </c>
      <c r="F440" s="90">
        <f t="shared" si="30"/>
        <v>34961.659784604279</v>
      </c>
      <c r="H440" s="148">
        <f t="shared" si="32"/>
        <v>48946.323698445995</v>
      </c>
      <c r="I440" s="143">
        <f t="shared" si="33"/>
        <v>14683.897109533798</v>
      </c>
      <c r="J440" s="90">
        <f t="shared" si="31"/>
        <v>34262.426588912196</v>
      </c>
      <c r="L440" s="152">
        <f t="shared" si="34"/>
        <v>-699.23319569208252</v>
      </c>
      <c r="M440" s="23"/>
    </row>
    <row r="441" spans="2:13" ht="16.5" customHeight="1" x14ac:dyDescent="0.2">
      <c r="B441" s="131" t="s">
        <v>342</v>
      </c>
      <c r="C441" s="108">
        <v>20421</v>
      </c>
      <c r="D441" s="108">
        <v>5</v>
      </c>
      <c r="E441" s="143">
        <v>37952.021618530496</v>
      </c>
      <c r="F441" s="90">
        <f t="shared" si="30"/>
        <v>189760.10809265249</v>
      </c>
      <c r="H441" s="148">
        <f t="shared" si="32"/>
        <v>53132.830265942699</v>
      </c>
      <c r="I441" s="143">
        <f t="shared" si="33"/>
        <v>15939.849079782809</v>
      </c>
      <c r="J441" s="90">
        <f t="shared" si="31"/>
        <v>37192.981186159886</v>
      </c>
      <c r="L441" s="152">
        <f t="shared" si="34"/>
        <v>-3795.2021618530489</v>
      </c>
      <c r="M441" s="23"/>
    </row>
    <row r="442" spans="2:13" ht="16.5" customHeight="1" x14ac:dyDescent="0.2">
      <c r="B442" s="131" t="s">
        <v>343</v>
      </c>
      <c r="C442" s="108">
        <v>20422</v>
      </c>
      <c r="D442" s="108">
        <v>111</v>
      </c>
      <c r="E442" s="143">
        <v>17714.071710219319</v>
      </c>
      <c r="F442" s="90">
        <f t="shared" si="30"/>
        <v>1966261.9598343445</v>
      </c>
      <c r="H442" s="148">
        <f t="shared" si="32"/>
        <v>24799.700394307049</v>
      </c>
      <c r="I442" s="143">
        <f t="shared" si="33"/>
        <v>7439.910118292114</v>
      </c>
      <c r="J442" s="90">
        <f t="shared" si="31"/>
        <v>17359.790276014934</v>
      </c>
      <c r="L442" s="152">
        <f t="shared" si="34"/>
        <v>-39325.239196686816</v>
      </c>
      <c r="M442" s="23"/>
    </row>
    <row r="443" spans="2:13" ht="16.5" customHeight="1" x14ac:dyDescent="0.2">
      <c r="B443" s="131" t="s">
        <v>344</v>
      </c>
      <c r="C443" s="108">
        <v>20423</v>
      </c>
      <c r="D443" s="108">
        <v>13</v>
      </c>
      <c r="E443" s="143">
        <v>27008.847844936048</v>
      </c>
      <c r="F443" s="90">
        <f t="shared" si="30"/>
        <v>351115.02198416862</v>
      </c>
      <c r="H443" s="148">
        <f t="shared" si="32"/>
        <v>37812.386982910466</v>
      </c>
      <c r="I443" s="143">
        <f t="shared" si="33"/>
        <v>11343.71609487314</v>
      </c>
      <c r="J443" s="90">
        <f t="shared" si="31"/>
        <v>26468.670888037326</v>
      </c>
      <c r="L443" s="152">
        <f t="shared" si="34"/>
        <v>-7022.3004396833858</v>
      </c>
      <c r="M443" s="23"/>
    </row>
    <row r="444" spans="2:13" ht="16.5" customHeight="1" x14ac:dyDescent="0.2">
      <c r="B444" s="131" t="s">
        <v>345</v>
      </c>
      <c r="C444" s="108">
        <v>20424</v>
      </c>
      <c r="D444" s="108">
        <v>17</v>
      </c>
      <c r="E444" s="143">
        <v>34961.659784604279</v>
      </c>
      <c r="F444" s="90">
        <f t="shared" si="30"/>
        <v>594348.21633827279</v>
      </c>
      <c r="H444" s="148">
        <f t="shared" si="32"/>
        <v>48946.323698445995</v>
      </c>
      <c r="I444" s="143">
        <f t="shared" si="33"/>
        <v>14683.897109533798</v>
      </c>
      <c r="J444" s="90">
        <f t="shared" si="31"/>
        <v>34262.426588912196</v>
      </c>
      <c r="L444" s="152">
        <f t="shared" si="34"/>
        <v>-11886.964326765403</v>
      </c>
      <c r="M444" s="23"/>
    </row>
    <row r="445" spans="2:13" ht="16.5" customHeight="1" x14ac:dyDescent="0.2">
      <c r="B445" s="131" t="s">
        <v>346</v>
      </c>
      <c r="C445" s="108">
        <v>20425</v>
      </c>
      <c r="D445" s="108">
        <v>22</v>
      </c>
      <c r="E445" s="143">
        <v>5729.1495428652215</v>
      </c>
      <c r="F445" s="90">
        <f t="shared" si="30"/>
        <v>126041.28994303488</v>
      </c>
      <c r="H445" s="148">
        <f t="shared" si="32"/>
        <v>8020.8093600113098</v>
      </c>
      <c r="I445" s="143">
        <f t="shared" si="33"/>
        <v>2406.2428080033928</v>
      </c>
      <c r="J445" s="90">
        <f t="shared" si="31"/>
        <v>5614.5665520079165</v>
      </c>
      <c r="L445" s="152">
        <f t="shared" si="34"/>
        <v>-2520.8257988607111</v>
      </c>
      <c r="M445" s="23"/>
    </row>
    <row r="446" spans="2:13" ht="16.5" customHeight="1" x14ac:dyDescent="0.2">
      <c r="B446" s="131" t="s">
        <v>347</v>
      </c>
      <c r="C446" s="108">
        <v>20426</v>
      </c>
      <c r="D446" s="108">
        <v>33</v>
      </c>
      <c r="E446" s="143">
        <v>34961.659784604279</v>
      </c>
      <c r="F446" s="90">
        <f t="shared" si="30"/>
        <v>1153734.7728919412</v>
      </c>
      <c r="H446" s="148">
        <f t="shared" si="32"/>
        <v>48946.323698445995</v>
      </c>
      <c r="I446" s="143">
        <f t="shared" si="33"/>
        <v>14683.897109533798</v>
      </c>
      <c r="J446" s="90">
        <f t="shared" si="31"/>
        <v>34262.426588912196</v>
      </c>
      <c r="L446" s="152">
        <f t="shared" si="34"/>
        <v>-23074.695457838723</v>
      </c>
      <c r="M446" s="23"/>
    </row>
    <row r="447" spans="2:13" ht="16.5" customHeight="1" x14ac:dyDescent="0.2">
      <c r="B447" s="131" t="s">
        <v>348</v>
      </c>
      <c r="C447" s="108">
        <v>20427</v>
      </c>
      <c r="D447" s="108">
        <v>10</v>
      </c>
      <c r="E447" s="143">
        <v>42168.912909478327</v>
      </c>
      <c r="F447" s="90">
        <f t="shared" si="30"/>
        <v>421689.12909478327</v>
      </c>
      <c r="H447" s="148">
        <f t="shared" si="32"/>
        <v>59036.47807326966</v>
      </c>
      <c r="I447" s="143">
        <f t="shared" si="33"/>
        <v>17710.943421980897</v>
      </c>
      <c r="J447" s="90">
        <f t="shared" si="31"/>
        <v>41325.534651288763</v>
      </c>
      <c r="L447" s="152">
        <f t="shared" si="34"/>
        <v>-8433.782581895648</v>
      </c>
      <c r="M447" s="23"/>
    </row>
    <row r="448" spans="2:13" ht="16.5" customHeight="1" x14ac:dyDescent="0.2">
      <c r="B448" s="131" t="s">
        <v>349</v>
      </c>
      <c r="C448" s="108">
        <v>20428</v>
      </c>
      <c r="D448" s="108">
        <v>111</v>
      </c>
      <c r="E448" s="143">
        <v>9002.9492816453494</v>
      </c>
      <c r="F448" s="90">
        <f t="shared" si="30"/>
        <v>999327.37026263378</v>
      </c>
      <c r="H448" s="148">
        <f t="shared" si="32"/>
        <v>12604.12899430349</v>
      </c>
      <c r="I448" s="143">
        <f t="shared" si="33"/>
        <v>3781.2386982910466</v>
      </c>
      <c r="J448" s="90">
        <f t="shared" si="31"/>
        <v>8822.8902960124433</v>
      </c>
      <c r="L448" s="152">
        <f t="shared" si="34"/>
        <v>-19986.547405252579</v>
      </c>
      <c r="M448" s="23"/>
    </row>
    <row r="449" spans="2:13" ht="16.5" customHeight="1" x14ac:dyDescent="0.2">
      <c r="B449" s="131" t="s">
        <v>350</v>
      </c>
      <c r="C449" s="108">
        <v>20429</v>
      </c>
      <c r="D449" s="108">
        <v>9</v>
      </c>
      <c r="E449" s="143">
        <v>62425.599224775433</v>
      </c>
      <c r="F449" s="90">
        <f t="shared" si="30"/>
        <v>561830.39302297891</v>
      </c>
      <c r="H449" s="148">
        <f t="shared" si="32"/>
        <v>87395.838914685606</v>
      </c>
      <c r="I449" s="143">
        <f t="shared" si="33"/>
        <v>26218.751674405681</v>
      </c>
      <c r="J449" s="90">
        <f t="shared" si="31"/>
        <v>61177.087240279929</v>
      </c>
      <c r="L449" s="152">
        <f t="shared" si="34"/>
        <v>-11236.607860459539</v>
      </c>
      <c r="M449" s="23"/>
    </row>
    <row r="450" spans="2:13" ht="16.5" customHeight="1" x14ac:dyDescent="0.2">
      <c r="B450" s="131" t="s">
        <v>351</v>
      </c>
      <c r="C450" s="108">
        <v>20430</v>
      </c>
      <c r="D450" s="108">
        <v>9</v>
      </c>
      <c r="E450" s="143">
        <v>62425.599224775433</v>
      </c>
      <c r="F450" s="90">
        <f t="shared" si="30"/>
        <v>561830.39302297891</v>
      </c>
      <c r="H450" s="148">
        <f t="shared" si="32"/>
        <v>87395.838914685606</v>
      </c>
      <c r="I450" s="143">
        <f t="shared" si="33"/>
        <v>26218.751674405681</v>
      </c>
      <c r="J450" s="90">
        <f t="shared" si="31"/>
        <v>61177.087240279929</v>
      </c>
      <c r="L450" s="152">
        <f t="shared" si="34"/>
        <v>-11236.607860459539</v>
      </c>
      <c r="M450" s="23"/>
    </row>
    <row r="451" spans="2:13" ht="16.5" customHeight="1" x14ac:dyDescent="0.2">
      <c r="B451" s="131" t="s">
        <v>352</v>
      </c>
      <c r="C451" s="108">
        <v>20431</v>
      </c>
      <c r="D451" s="108">
        <v>96</v>
      </c>
      <c r="E451" s="143">
        <v>62425.599224775433</v>
      </c>
      <c r="F451" s="90">
        <f t="shared" si="30"/>
        <v>5992857.5255784411</v>
      </c>
      <c r="H451" s="148">
        <f t="shared" si="32"/>
        <v>87395.838914685606</v>
      </c>
      <c r="I451" s="143">
        <f t="shared" si="33"/>
        <v>26218.751674405681</v>
      </c>
      <c r="J451" s="90">
        <f t="shared" si="31"/>
        <v>61177.087240279929</v>
      </c>
      <c r="L451" s="152">
        <f t="shared" si="34"/>
        <v>-119857.15051156841</v>
      </c>
      <c r="M451" s="23"/>
    </row>
    <row r="452" spans="2:13" ht="16.5" customHeight="1" x14ac:dyDescent="0.2">
      <c r="B452" s="131" t="s">
        <v>353</v>
      </c>
      <c r="C452" s="108">
        <v>20432</v>
      </c>
      <c r="D452" s="108">
        <v>57</v>
      </c>
      <c r="E452" s="143">
        <v>62425.599224775433</v>
      </c>
      <c r="F452" s="90">
        <f t="shared" si="30"/>
        <v>3558259.1558121997</v>
      </c>
      <c r="H452" s="148">
        <f t="shared" si="32"/>
        <v>87395.838914685606</v>
      </c>
      <c r="I452" s="143">
        <f t="shared" si="33"/>
        <v>26218.751674405681</v>
      </c>
      <c r="J452" s="90">
        <f t="shared" si="31"/>
        <v>61177.087240279929</v>
      </c>
      <c r="L452" s="152">
        <f t="shared" si="34"/>
        <v>-71165.183116243745</v>
      </c>
      <c r="M452" s="23"/>
    </row>
    <row r="453" spans="2:13" ht="16.5" customHeight="1" x14ac:dyDescent="0.2">
      <c r="B453" s="131" t="s">
        <v>354</v>
      </c>
      <c r="C453" s="108">
        <v>20433</v>
      </c>
      <c r="D453" s="108">
        <v>51</v>
      </c>
      <c r="E453" s="143">
        <v>62425.599224775433</v>
      </c>
      <c r="F453" s="90">
        <f t="shared" si="30"/>
        <v>3183705.5604635472</v>
      </c>
      <c r="H453" s="148">
        <f t="shared" si="32"/>
        <v>87395.838914685606</v>
      </c>
      <c r="I453" s="143">
        <f t="shared" si="33"/>
        <v>26218.751674405681</v>
      </c>
      <c r="J453" s="90">
        <f t="shared" si="31"/>
        <v>61177.087240279929</v>
      </c>
      <c r="L453" s="152">
        <f t="shared" si="34"/>
        <v>-63674.111209270719</v>
      </c>
      <c r="M453" s="23"/>
    </row>
    <row r="454" spans="2:13" ht="16.5" customHeight="1" x14ac:dyDescent="0.2">
      <c r="B454" s="131" t="s">
        <v>355</v>
      </c>
      <c r="C454" s="108">
        <v>20434</v>
      </c>
      <c r="D454" s="108">
        <v>48</v>
      </c>
      <c r="E454" s="143">
        <v>62425.599224775433</v>
      </c>
      <c r="F454" s="90">
        <f t="shared" si="30"/>
        <v>2996428.7627892205</v>
      </c>
      <c r="H454" s="148">
        <f t="shared" si="32"/>
        <v>87395.838914685606</v>
      </c>
      <c r="I454" s="143">
        <f t="shared" si="33"/>
        <v>26218.751674405681</v>
      </c>
      <c r="J454" s="90">
        <f t="shared" si="31"/>
        <v>61177.087240279929</v>
      </c>
      <c r="L454" s="152">
        <f t="shared" si="34"/>
        <v>-59928.575255784206</v>
      </c>
      <c r="M454" s="23"/>
    </row>
    <row r="455" spans="2:13" ht="16.5" customHeight="1" x14ac:dyDescent="0.2">
      <c r="B455" s="131" t="s">
        <v>356</v>
      </c>
      <c r="C455" s="108">
        <v>20435</v>
      </c>
      <c r="D455" s="108">
        <v>53</v>
      </c>
      <c r="E455" s="143">
        <v>62425.599224775433</v>
      </c>
      <c r="F455" s="90">
        <f t="shared" si="30"/>
        <v>3308556.7589130979</v>
      </c>
      <c r="H455" s="148">
        <f t="shared" si="32"/>
        <v>87395.838914685606</v>
      </c>
      <c r="I455" s="143">
        <f t="shared" si="33"/>
        <v>26218.751674405681</v>
      </c>
      <c r="J455" s="90">
        <f t="shared" si="31"/>
        <v>61177.087240279929</v>
      </c>
      <c r="L455" s="152">
        <f t="shared" si="34"/>
        <v>-66171.135178261728</v>
      </c>
      <c r="M455" s="23"/>
    </row>
    <row r="456" spans="2:13" ht="16.5" customHeight="1" x14ac:dyDescent="0.2">
      <c r="B456" s="131" t="s">
        <v>357</v>
      </c>
      <c r="C456" s="108">
        <v>20436</v>
      </c>
      <c r="D456" s="108">
        <v>58</v>
      </c>
      <c r="E456" s="143">
        <v>62425.599224775433</v>
      </c>
      <c r="F456" s="90">
        <f t="shared" si="30"/>
        <v>3620684.7550369753</v>
      </c>
      <c r="H456" s="148">
        <f t="shared" si="32"/>
        <v>87395.838914685606</v>
      </c>
      <c r="I456" s="143">
        <f t="shared" si="33"/>
        <v>26218.751674405681</v>
      </c>
      <c r="J456" s="90">
        <f t="shared" si="31"/>
        <v>61177.087240279929</v>
      </c>
      <c r="L456" s="152">
        <f t="shared" si="34"/>
        <v>-72413.695100739249</v>
      </c>
      <c r="M456" s="23"/>
    </row>
    <row r="457" spans="2:13" ht="16.5" customHeight="1" x14ac:dyDescent="0.2">
      <c r="B457" s="131" t="s">
        <v>358</v>
      </c>
      <c r="C457" s="108">
        <v>20437</v>
      </c>
      <c r="D457" s="108">
        <v>19</v>
      </c>
      <c r="E457" s="143">
        <v>350234.73861007299</v>
      </c>
      <c r="F457" s="90">
        <f t="shared" si="30"/>
        <v>6654460.0335913869</v>
      </c>
      <c r="H457" s="148">
        <f t="shared" si="32"/>
        <v>490328.63405410224</v>
      </c>
      <c r="I457" s="143">
        <f t="shared" si="33"/>
        <v>147098.59021623066</v>
      </c>
      <c r="J457" s="90">
        <f t="shared" si="31"/>
        <v>343230.04383787158</v>
      </c>
      <c r="L457" s="152">
        <f t="shared" si="34"/>
        <v>-133089.2006718269</v>
      </c>
      <c r="M457" s="23"/>
    </row>
    <row r="458" spans="2:13" ht="16.5" customHeight="1" x14ac:dyDescent="0.2">
      <c r="B458" s="131" t="s">
        <v>359</v>
      </c>
      <c r="C458" s="108">
        <v>20438</v>
      </c>
      <c r="D458" s="108">
        <v>20</v>
      </c>
      <c r="E458" s="143">
        <v>72275.440469834488</v>
      </c>
      <c r="F458" s="90">
        <f t="shared" si="30"/>
        <v>1445508.8093966898</v>
      </c>
      <c r="H458" s="148">
        <f t="shared" si="32"/>
        <v>101185.61665776829</v>
      </c>
      <c r="I458" s="143">
        <f t="shared" si="33"/>
        <v>30355.684997330485</v>
      </c>
      <c r="J458" s="90">
        <f t="shared" si="31"/>
        <v>70829.931660437811</v>
      </c>
      <c r="L458" s="152">
        <f t="shared" si="34"/>
        <v>-28910.176187933539</v>
      </c>
      <c r="M458" s="23"/>
    </row>
    <row r="459" spans="2:13" ht="16.5" customHeight="1" x14ac:dyDescent="0.2">
      <c r="B459" s="131" t="s">
        <v>360</v>
      </c>
      <c r="C459" s="108">
        <v>20439</v>
      </c>
      <c r="D459" s="108">
        <v>36</v>
      </c>
      <c r="E459" s="143">
        <v>58140.625</v>
      </c>
      <c r="F459" s="90">
        <f t="shared" si="30"/>
        <v>2093062.5</v>
      </c>
      <c r="H459" s="148">
        <f t="shared" si="32"/>
        <v>81396.875</v>
      </c>
      <c r="I459" s="143">
        <f t="shared" si="33"/>
        <v>24419.0625</v>
      </c>
      <c r="J459" s="90">
        <f t="shared" si="31"/>
        <v>56977.8125</v>
      </c>
      <c r="L459" s="152">
        <f t="shared" si="34"/>
        <v>-41861.25</v>
      </c>
      <c r="M459" s="23"/>
    </row>
    <row r="460" spans="2:13" ht="16.5" customHeight="1" x14ac:dyDescent="0.2">
      <c r="B460" s="131" t="s">
        <v>361</v>
      </c>
      <c r="C460" s="108">
        <v>20440</v>
      </c>
      <c r="D460" s="108">
        <v>40</v>
      </c>
      <c r="E460" s="143">
        <v>54084.302325581397</v>
      </c>
      <c r="F460" s="90">
        <f t="shared" si="30"/>
        <v>2163372.0930232559</v>
      </c>
      <c r="H460" s="148">
        <f t="shared" si="32"/>
        <v>75718.023255813954</v>
      </c>
      <c r="I460" s="143">
        <f t="shared" si="33"/>
        <v>22715.406976744187</v>
      </c>
      <c r="J460" s="90">
        <f t="shared" si="31"/>
        <v>53002.616279069771</v>
      </c>
      <c r="L460" s="152">
        <f t="shared" si="34"/>
        <v>-43267.441860465042</v>
      </c>
      <c r="M460" s="23"/>
    </row>
    <row r="461" spans="2:13" ht="16.5" customHeight="1" x14ac:dyDescent="0.2">
      <c r="B461" s="131" t="s">
        <v>362</v>
      </c>
      <c r="C461" s="108">
        <v>20441</v>
      </c>
      <c r="D461" s="108">
        <v>153</v>
      </c>
      <c r="E461" s="143">
        <v>72854.69913072692</v>
      </c>
      <c r="F461" s="90">
        <f t="shared" si="30"/>
        <v>11146768.967001218</v>
      </c>
      <c r="H461" s="148">
        <f t="shared" si="32"/>
        <v>101996.57878301769</v>
      </c>
      <c r="I461" s="143">
        <f t="shared" si="33"/>
        <v>30598.973634905306</v>
      </c>
      <c r="J461" s="90">
        <f t="shared" si="31"/>
        <v>71397.605148112372</v>
      </c>
      <c r="L461" s="152">
        <f t="shared" si="34"/>
        <v>-222935.3793400258</v>
      </c>
      <c r="M461" s="23"/>
    </row>
    <row r="462" spans="2:13" ht="16.5" customHeight="1" x14ac:dyDescent="0.2">
      <c r="B462" s="131" t="s">
        <v>363</v>
      </c>
      <c r="C462" s="108">
        <v>20442</v>
      </c>
      <c r="D462" s="108">
        <v>167</v>
      </c>
      <c r="E462" s="143">
        <v>72854.69913072692</v>
      </c>
      <c r="F462" s="90">
        <f t="shared" si="30"/>
        <v>12166734.754831396</v>
      </c>
      <c r="H462" s="148">
        <f t="shared" si="32"/>
        <v>101996.57878301769</v>
      </c>
      <c r="I462" s="143">
        <f t="shared" si="33"/>
        <v>30598.973634905306</v>
      </c>
      <c r="J462" s="90">
        <f t="shared" si="31"/>
        <v>71397.605148112372</v>
      </c>
      <c r="L462" s="152">
        <f t="shared" si="34"/>
        <v>-243334.69509662947</v>
      </c>
      <c r="M462" s="23"/>
    </row>
    <row r="463" spans="2:13" ht="16.5" customHeight="1" x14ac:dyDescent="0.2">
      <c r="B463" s="131" t="s">
        <v>364</v>
      </c>
      <c r="C463" s="108">
        <v>20443</v>
      </c>
      <c r="D463" s="108">
        <v>149</v>
      </c>
      <c r="E463" s="143">
        <v>72275.440469834488</v>
      </c>
      <c r="F463" s="90">
        <f t="shared" si="30"/>
        <v>10769040.630005339</v>
      </c>
      <c r="H463" s="148">
        <f t="shared" si="32"/>
        <v>101185.61665776829</v>
      </c>
      <c r="I463" s="143">
        <f t="shared" si="33"/>
        <v>30355.684997330485</v>
      </c>
      <c r="J463" s="90">
        <f t="shared" si="31"/>
        <v>70829.931660437811</v>
      </c>
      <c r="L463" s="152">
        <f t="shared" si="34"/>
        <v>-215380.81260010487</v>
      </c>
      <c r="M463" s="23"/>
    </row>
    <row r="464" spans="2:13" ht="16.5" customHeight="1" x14ac:dyDescent="0.2">
      <c r="B464" s="131" t="s">
        <v>365</v>
      </c>
      <c r="C464" s="108">
        <v>20444</v>
      </c>
      <c r="D464" s="108">
        <v>139</v>
      </c>
      <c r="E464" s="143">
        <v>72275.440469834488</v>
      </c>
      <c r="F464" s="90">
        <f t="shared" si="30"/>
        <v>10046286.225306993</v>
      </c>
      <c r="H464" s="148">
        <f t="shared" si="32"/>
        <v>101185.61665776829</v>
      </c>
      <c r="I464" s="143">
        <f t="shared" si="33"/>
        <v>30355.684997330485</v>
      </c>
      <c r="J464" s="90">
        <f t="shared" si="31"/>
        <v>70829.931660437811</v>
      </c>
      <c r="L464" s="152">
        <f t="shared" si="34"/>
        <v>-200925.7245061381</v>
      </c>
      <c r="M464" s="23"/>
    </row>
    <row r="465" spans="2:13" ht="16.5" customHeight="1" x14ac:dyDescent="0.2">
      <c r="B465" s="131" t="s">
        <v>366</v>
      </c>
      <c r="C465" s="108">
        <v>20445</v>
      </c>
      <c r="D465" s="108">
        <v>342</v>
      </c>
      <c r="E465" s="143">
        <v>27969.586910872611</v>
      </c>
      <c r="F465" s="90">
        <f t="shared" si="30"/>
        <v>9565598.723518433</v>
      </c>
      <c r="H465" s="148">
        <f t="shared" si="32"/>
        <v>39157.42167522166</v>
      </c>
      <c r="I465" s="143">
        <f t="shared" si="33"/>
        <v>11747.226502566498</v>
      </c>
      <c r="J465" s="90">
        <f t="shared" si="31"/>
        <v>27410.195172655163</v>
      </c>
      <c r="L465" s="152">
        <f t="shared" si="34"/>
        <v>-191311.97447036713</v>
      </c>
      <c r="M465" s="23"/>
    </row>
    <row r="466" spans="2:13" ht="16.5" customHeight="1" x14ac:dyDescent="0.2">
      <c r="B466" s="131" t="s">
        <v>367</v>
      </c>
      <c r="C466" s="108">
        <v>20446</v>
      </c>
      <c r="D466" s="108">
        <v>20</v>
      </c>
      <c r="E466" s="143">
        <v>5790.7267196379771</v>
      </c>
      <c r="F466" s="90">
        <f t="shared" si="30"/>
        <v>115814.53439275954</v>
      </c>
      <c r="H466" s="148">
        <f t="shared" si="32"/>
        <v>8107.0174074931674</v>
      </c>
      <c r="I466" s="143">
        <f t="shared" si="33"/>
        <v>2432.1052222479502</v>
      </c>
      <c r="J466" s="90">
        <f t="shared" si="31"/>
        <v>5674.9121852452172</v>
      </c>
      <c r="L466" s="152">
        <f t="shared" si="34"/>
        <v>-2316.2906878551985</v>
      </c>
      <c r="M466" s="23"/>
    </row>
    <row r="467" spans="2:13" ht="16.5" customHeight="1" x14ac:dyDescent="0.2">
      <c r="B467" s="131" t="s">
        <v>368</v>
      </c>
      <c r="C467" s="108">
        <v>20447</v>
      </c>
      <c r="D467" s="108">
        <v>54</v>
      </c>
      <c r="E467" s="143">
        <v>21285.381355932204</v>
      </c>
      <c r="F467" s="90">
        <f t="shared" si="30"/>
        <v>1149410.5932203389</v>
      </c>
      <c r="H467" s="148">
        <f t="shared" si="32"/>
        <v>29799.533898305086</v>
      </c>
      <c r="I467" s="143">
        <f t="shared" si="33"/>
        <v>8939.8601694915251</v>
      </c>
      <c r="J467" s="90">
        <f t="shared" si="31"/>
        <v>20859.673728813563</v>
      </c>
      <c r="L467" s="152">
        <f t="shared" si="34"/>
        <v>-22988.211864406643</v>
      </c>
      <c r="M467" s="23"/>
    </row>
    <row r="468" spans="2:13" ht="16.5" customHeight="1" x14ac:dyDescent="0.2">
      <c r="B468" s="131" t="s">
        <v>369</v>
      </c>
      <c r="C468" s="108">
        <v>20448</v>
      </c>
      <c r="D468" s="108">
        <v>30</v>
      </c>
      <c r="E468" s="143">
        <v>8740.4149461510697</v>
      </c>
      <c r="F468" s="90">
        <f t="shared" si="30"/>
        <v>262212.44838453206</v>
      </c>
      <c r="H468" s="148">
        <f t="shared" si="32"/>
        <v>12236.580924611499</v>
      </c>
      <c r="I468" s="143">
        <f t="shared" si="33"/>
        <v>3670.9742773834496</v>
      </c>
      <c r="J468" s="90">
        <f t="shared" si="31"/>
        <v>8565.606647228049</v>
      </c>
      <c r="L468" s="152">
        <f t="shared" si="34"/>
        <v>-5244.2489676906189</v>
      </c>
      <c r="M468" s="23"/>
    </row>
    <row r="469" spans="2:13" ht="16.5" customHeight="1" x14ac:dyDescent="0.2">
      <c r="B469" s="131" t="s">
        <v>370</v>
      </c>
      <c r="C469" s="108">
        <v>20449</v>
      </c>
      <c r="D469" s="108">
        <v>30</v>
      </c>
      <c r="E469" s="143">
        <v>41861.25</v>
      </c>
      <c r="F469" s="90">
        <f t="shared" ref="F469:F532" si="35">+E469*D469</f>
        <v>1255837.5</v>
      </c>
      <c r="H469" s="148">
        <f t="shared" si="32"/>
        <v>58605.75</v>
      </c>
      <c r="I469" s="143">
        <f t="shared" si="33"/>
        <v>17581.724999999999</v>
      </c>
      <c r="J469" s="90">
        <f t="shared" ref="J469:J532" si="36">H469-I469</f>
        <v>41024.025000000001</v>
      </c>
      <c r="L469" s="152">
        <f t="shared" si="34"/>
        <v>-25116.749999999956</v>
      </c>
      <c r="M469" s="23"/>
    </row>
    <row r="470" spans="2:13" ht="16.5" customHeight="1" x14ac:dyDescent="0.2">
      <c r="B470" s="131" t="s">
        <v>371</v>
      </c>
      <c r="C470" s="108">
        <v>20450</v>
      </c>
      <c r="D470" s="108">
        <v>6</v>
      </c>
      <c r="E470" s="143">
        <v>9651.2111993966282</v>
      </c>
      <c r="F470" s="90">
        <f t="shared" si="35"/>
        <v>57907.267196379769</v>
      </c>
      <c r="H470" s="148">
        <f t="shared" ref="H470:H533" si="37">(E470*40%)+E470</f>
        <v>13511.69567915528</v>
      </c>
      <c r="I470" s="143">
        <f t="shared" ref="I470:I533" si="38">H470*30%</f>
        <v>4053.5087037465837</v>
      </c>
      <c r="J470" s="90">
        <f t="shared" si="36"/>
        <v>9458.1869754086965</v>
      </c>
      <c r="L470" s="152">
        <f t="shared" ref="L470:L533" si="39">+(J470-E470)*D470</f>
        <v>-1158.1453439275901</v>
      </c>
      <c r="M470" s="23"/>
    </row>
    <row r="471" spans="2:13" ht="16.5" customHeight="1" x14ac:dyDescent="0.2">
      <c r="B471" s="131" t="s">
        <v>372</v>
      </c>
      <c r="C471" s="108">
        <v>20451</v>
      </c>
      <c r="D471" s="108">
        <v>319</v>
      </c>
      <c r="E471" s="143">
        <v>3924.4921875</v>
      </c>
      <c r="F471" s="90">
        <f t="shared" si="35"/>
        <v>1251913.0078125</v>
      </c>
      <c r="H471" s="148">
        <f t="shared" si="37"/>
        <v>5494.2890625</v>
      </c>
      <c r="I471" s="143">
        <f t="shared" si="38"/>
        <v>1648.2867187499999</v>
      </c>
      <c r="J471" s="90">
        <f t="shared" si="36"/>
        <v>3846.0023437500004</v>
      </c>
      <c r="L471" s="152">
        <f t="shared" si="39"/>
        <v>-25038.260156249882</v>
      </c>
      <c r="M471" s="23"/>
    </row>
    <row r="472" spans="2:13" ht="16.5" customHeight="1" x14ac:dyDescent="0.2">
      <c r="B472" s="131" t="s">
        <v>373</v>
      </c>
      <c r="C472" s="108">
        <v>20452</v>
      </c>
      <c r="D472" s="108">
        <v>15</v>
      </c>
      <c r="E472" s="143">
        <v>83722.5</v>
      </c>
      <c r="F472" s="90">
        <f t="shared" si="35"/>
        <v>1255837.5</v>
      </c>
      <c r="H472" s="148">
        <f t="shared" si="37"/>
        <v>117211.5</v>
      </c>
      <c r="I472" s="143">
        <f t="shared" si="38"/>
        <v>35163.449999999997</v>
      </c>
      <c r="J472" s="90">
        <f t="shared" si="36"/>
        <v>82048.05</v>
      </c>
      <c r="L472" s="152">
        <f t="shared" si="39"/>
        <v>-25116.749999999956</v>
      </c>
      <c r="M472" s="23"/>
    </row>
    <row r="473" spans="2:13" ht="16.5" customHeight="1" x14ac:dyDescent="0.2">
      <c r="B473" s="131" t="s">
        <v>374</v>
      </c>
      <c r="C473" s="108">
        <v>20453</v>
      </c>
      <c r="D473" s="108">
        <v>22</v>
      </c>
      <c r="E473" s="143">
        <v>34961.659784604279</v>
      </c>
      <c r="F473" s="90">
        <f t="shared" si="35"/>
        <v>769156.51526129409</v>
      </c>
      <c r="H473" s="148">
        <f t="shared" si="37"/>
        <v>48946.323698445995</v>
      </c>
      <c r="I473" s="143">
        <f t="shared" si="38"/>
        <v>14683.897109533798</v>
      </c>
      <c r="J473" s="90">
        <f t="shared" si="36"/>
        <v>34262.426588912196</v>
      </c>
      <c r="L473" s="152">
        <f t="shared" si="39"/>
        <v>-15383.130305225815</v>
      </c>
      <c r="M473" s="23"/>
    </row>
    <row r="474" spans="2:13" ht="16.5" customHeight="1" x14ac:dyDescent="0.2">
      <c r="B474" s="131" t="s">
        <v>375</v>
      </c>
      <c r="C474" s="108">
        <v>20454</v>
      </c>
      <c r="D474" s="108">
        <v>58</v>
      </c>
      <c r="E474" s="143">
        <v>34961.659784604279</v>
      </c>
      <c r="F474" s="90">
        <f t="shared" si="35"/>
        <v>2027776.2675070481</v>
      </c>
      <c r="H474" s="148">
        <f t="shared" si="37"/>
        <v>48946.323698445995</v>
      </c>
      <c r="I474" s="143">
        <f t="shared" si="38"/>
        <v>14683.897109533798</v>
      </c>
      <c r="J474" s="90">
        <f t="shared" si="36"/>
        <v>34262.426588912196</v>
      </c>
      <c r="L474" s="152">
        <f t="shared" si="39"/>
        <v>-40555.525350140786</v>
      </c>
      <c r="M474" s="23"/>
    </row>
    <row r="475" spans="2:13" ht="16.5" customHeight="1" x14ac:dyDescent="0.2">
      <c r="B475" s="131" t="s">
        <v>376</v>
      </c>
      <c r="C475" s="108">
        <v>20455</v>
      </c>
      <c r="D475" s="108">
        <v>35</v>
      </c>
      <c r="E475" s="143">
        <v>4545.0157719985564</v>
      </c>
      <c r="F475" s="90">
        <f t="shared" si="35"/>
        <v>159075.55201994948</v>
      </c>
      <c r="H475" s="148">
        <f t="shared" si="37"/>
        <v>6363.0220807979786</v>
      </c>
      <c r="I475" s="143">
        <f t="shared" si="38"/>
        <v>1908.9066242393935</v>
      </c>
      <c r="J475" s="90">
        <f t="shared" si="36"/>
        <v>4454.1154565585848</v>
      </c>
      <c r="L475" s="152">
        <f t="shared" si="39"/>
        <v>-3181.5110403990047</v>
      </c>
      <c r="M475" s="23"/>
    </row>
    <row r="476" spans="2:13" ht="16.5" customHeight="1" x14ac:dyDescent="0.2">
      <c r="B476" s="131" t="s">
        <v>377</v>
      </c>
      <c r="C476" s="108">
        <v>20456</v>
      </c>
      <c r="D476" s="108">
        <v>35</v>
      </c>
      <c r="E476" s="143">
        <v>4545.0157719985564</v>
      </c>
      <c r="F476" s="90">
        <f t="shared" si="35"/>
        <v>159075.55201994948</v>
      </c>
      <c r="H476" s="148">
        <f t="shared" si="37"/>
        <v>6363.0220807979786</v>
      </c>
      <c r="I476" s="143">
        <f t="shared" si="38"/>
        <v>1908.9066242393935</v>
      </c>
      <c r="J476" s="90">
        <f t="shared" si="36"/>
        <v>4454.1154565585848</v>
      </c>
      <c r="L476" s="152">
        <f t="shared" si="39"/>
        <v>-3181.5110403990047</v>
      </c>
      <c r="M476" s="23"/>
    </row>
    <row r="477" spans="2:13" ht="16.5" customHeight="1" x14ac:dyDescent="0.2">
      <c r="B477" s="131" t="s">
        <v>378</v>
      </c>
      <c r="C477" s="108">
        <v>20457</v>
      </c>
      <c r="D477" s="108">
        <v>90</v>
      </c>
      <c r="E477" s="143">
        <v>122365.80924611498</v>
      </c>
      <c r="F477" s="90">
        <f t="shared" si="35"/>
        <v>11012922.832150348</v>
      </c>
      <c r="H477" s="148">
        <f t="shared" si="37"/>
        <v>171312.13294456096</v>
      </c>
      <c r="I477" s="143">
        <f t="shared" si="38"/>
        <v>51393.639883368283</v>
      </c>
      <c r="J477" s="90">
        <f t="shared" si="36"/>
        <v>119918.49306119268</v>
      </c>
      <c r="L477" s="152">
        <f t="shared" si="39"/>
        <v>-220258.45664300665</v>
      </c>
      <c r="M477" s="23"/>
    </row>
    <row r="478" spans="2:13" ht="16.5" customHeight="1" x14ac:dyDescent="0.2">
      <c r="B478" s="131" t="s">
        <v>379</v>
      </c>
      <c r="C478" s="108">
        <v>20458</v>
      </c>
      <c r="D478" s="108">
        <v>24</v>
      </c>
      <c r="E478" s="143">
        <v>21253.132106377077</v>
      </c>
      <c r="F478" s="90">
        <f t="shared" si="35"/>
        <v>510075.17055304989</v>
      </c>
      <c r="H478" s="148">
        <f t="shared" si="37"/>
        <v>29754.384948927909</v>
      </c>
      <c r="I478" s="143">
        <f t="shared" si="38"/>
        <v>8926.3154846783727</v>
      </c>
      <c r="J478" s="90">
        <f t="shared" si="36"/>
        <v>20828.069464249536</v>
      </c>
      <c r="L478" s="152">
        <f t="shared" si="39"/>
        <v>-10201.503411060985</v>
      </c>
      <c r="M478" s="23"/>
    </row>
    <row r="479" spans="2:13" ht="16.5" customHeight="1" x14ac:dyDescent="0.2">
      <c r="B479" s="131" t="s">
        <v>380</v>
      </c>
      <c r="C479" s="108">
        <v>20459</v>
      </c>
      <c r="D479" s="108">
        <v>15</v>
      </c>
      <c r="E479" s="143">
        <v>6992.3319569208561</v>
      </c>
      <c r="F479" s="90">
        <f t="shared" si="35"/>
        <v>104884.97935381284</v>
      </c>
      <c r="H479" s="148">
        <f t="shared" si="37"/>
        <v>9789.2647396891989</v>
      </c>
      <c r="I479" s="143">
        <f t="shared" si="38"/>
        <v>2936.7794219067596</v>
      </c>
      <c r="J479" s="90">
        <f t="shared" si="36"/>
        <v>6852.4853177824389</v>
      </c>
      <c r="L479" s="152">
        <f t="shared" si="39"/>
        <v>-2097.6995870762585</v>
      </c>
      <c r="M479" s="23"/>
    </row>
    <row r="480" spans="2:13" ht="16.5" customHeight="1" x14ac:dyDescent="0.2">
      <c r="B480" s="131" t="s">
        <v>266</v>
      </c>
      <c r="C480" s="108">
        <v>20460</v>
      </c>
      <c r="D480" s="108">
        <v>10</v>
      </c>
      <c r="E480" s="143">
        <v>8855.4717109904504</v>
      </c>
      <c r="F480" s="90">
        <f t="shared" si="35"/>
        <v>88554.717109904508</v>
      </c>
      <c r="H480" s="148">
        <f t="shared" si="37"/>
        <v>12397.660395386631</v>
      </c>
      <c r="I480" s="143">
        <f t="shared" si="38"/>
        <v>3719.2981186159891</v>
      </c>
      <c r="J480" s="90">
        <f t="shared" si="36"/>
        <v>8678.362276770642</v>
      </c>
      <c r="L480" s="152">
        <f t="shared" si="39"/>
        <v>-1771.0943421980846</v>
      </c>
      <c r="M480" s="23"/>
    </row>
    <row r="481" spans="2:13" ht="16.5" customHeight="1" x14ac:dyDescent="0.2">
      <c r="B481" s="131" t="s">
        <v>267</v>
      </c>
      <c r="C481" s="108">
        <v>20461</v>
      </c>
      <c r="D481" s="108">
        <v>18</v>
      </c>
      <c r="E481" s="143">
        <v>73872.794117647063</v>
      </c>
      <c r="F481" s="90">
        <f t="shared" si="35"/>
        <v>1329710.2941176472</v>
      </c>
      <c r="H481" s="148">
        <f t="shared" si="37"/>
        <v>103421.91176470589</v>
      </c>
      <c r="I481" s="143">
        <f t="shared" si="38"/>
        <v>31026.573529411766</v>
      </c>
      <c r="J481" s="90">
        <f t="shared" si="36"/>
        <v>72395.338235294126</v>
      </c>
      <c r="L481" s="152">
        <f t="shared" si="39"/>
        <v>-26594.205882352864</v>
      </c>
      <c r="M481" s="23"/>
    </row>
    <row r="482" spans="2:13" ht="16.5" customHeight="1" x14ac:dyDescent="0.2">
      <c r="B482" s="131" t="s">
        <v>268</v>
      </c>
      <c r="C482" s="108">
        <v>20462</v>
      </c>
      <c r="D482" s="108">
        <v>17</v>
      </c>
      <c r="E482" s="143">
        <v>73872.794117647063</v>
      </c>
      <c r="F482" s="90">
        <f t="shared" si="35"/>
        <v>1255837.5</v>
      </c>
      <c r="H482" s="148">
        <f t="shared" si="37"/>
        <v>103421.91176470589</v>
      </c>
      <c r="I482" s="143">
        <f t="shared" si="38"/>
        <v>31026.573529411766</v>
      </c>
      <c r="J482" s="90">
        <f t="shared" si="36"/>
        <v>72395.338235294126</v>
      </c>
      <c r="L482" s="152">
        <f t="shared" si="39"/>
        <v>-25116.749999999927</v>
      </c>
      <c r="M482" s="23"/>
    </row>
    <row r="483" spans="2:13" ht="16.5" customHeight="1" x14ac:dyDescent="0.2">
      <c r="B483" s="131" t="s">
        <v>269</v>
      </c>
      <c r="C483" s="108">
        <v>20463</v>
      </c>
      <c r="D483" s="108">
        <v>16</v>
      </c>
      <c r="E483" s="143">
        <v>11628.125</v>
      </c>
      <c r="F483" s="90">
        <f t="shared" si="35"/>
        <v>186050</v>
      </c>
      <c r="H483" s="148">
        <f t="shared" si="37"/>
        <v>16279.375</v>
      </c>
      <c r="I483" s="143">
        <f t="shared" si="38"/>
        <v>4883.8125</v>
      </c>
      <c r="J483" s="90">
        <f t="shared" si="36"/>
        <v>11395.5625</v>
      </c>
      <c r="L483" s="152">
        <f t="shared" si="39"/>
        <v>-3721</v>
      </c>
      <c r="M483" s="23"/>
    </row>
    <row r="484" spans="2:13" ht="16.5" customHeight="1" x14ac:dyDescent="0.2">
      <c r="B484" s="131" t="s">
        <v>270</v>
      </c>
      <c r="C484" s="108">
        <v>20464</v>
      </c>
      <c r="D484" s="108">
        <v>15</v>
      </c>
      <c r="E484" s="143">
        <v>8740.4149461510697</v>
      </c>
      <c r="F484" s="90">
        <f t="shared" si="35"/>
        <v>131106.22419226603</v>
      </c>
      <c r="H484" s="148">
        <f t="shared" si="37"/>
        <v>12236.580924611499</v>
      </c>
      <c r="I484" s="143">
        <f t="shared" si="38"/>
        <v>3670.9742773834496</v>
      </c>
      <c r="J484" s="90">
        <f t="shared" si="36"/>
        <v>8565.606647228049</v>
      </c>
      <c r="L484" s="152">
        <f t="shared" si="39"/>
        <v>-2622.1244838453094</v>
      </c>
      <c r="M484" s="23"/>
    </row>
    <row r="485" spans="2:13" ht="16.5" customHeight="1" x14ac:dyDescent="0.2">
      <c r="B485" s="131" t="s">
        <v>271</v>
      </c>
      <c r="C485" s="108">
        <v>20465</v>
      </c>
      <c r="D485" s="108">
        <v>2</v>
      </c>
      <c r="E485" s="143">
        <v>34961.659784604279</v>
      </c>
      <c r="F485" s="90">
        <f t="shared" si="35"/>
        <v>69923.319569208557</v>
      </c>
      <c r="H485" s="148">
        <f t="shared" si="37"/>
        <v>48946.323698445995</v>
      </c>
      <c r="I485" s="143">
        <f t="shared" si="38"/>
        <v>14683.897109533798</v>
      </c>
      <c r="J485" s="90">
        <f t="shared" si="36"/>
        <v>34262.426588912196</v>
      </c>
      <c r="L485" s="152">
        <f t="shared" si="39"/>
        <v>-1398.466391384165</v>
      </c>
      <c r="M485" s="23"/>
    </row>
    <row r="486" spans="2:13" ht="16.5" customHeight="1" x14ac:dyDescent="0.2">
      <c r="B486" s="131" t="s">
        <v>272</v>
      </c>
      <c r="C486" s="108">
        <v>20466</v>
      </c>
      <c r="D486" s="108">
        <v>30</v>
      </c>
      <c r="E486" s="143">
        <v>39244.921875</v>
      </c>
      <c r="F486" s="90">
        <f t="shared" si="35"/>
        <v>1177347.65625</v>
      </c>
      <c r="H486" s="148">
        <f t="shared" si="37"/>
        <v>54942.890625</v>
      </c>
      <c r="I486" s="143">
        <f t="shared" si="38"/>
        <v>16482.8671875</v>
      </c>
      <c r="J486" s="90">
        <f t="shared" si="36"/>
        <v>38460.0234375</v>
      </c>
      <c r="L486" s="152">
        <f t="shared" si="39"/>
        <v>-23546.953125</v>
      </c>
      <c r="M486" s="23"/>
    </row>
    <row r="487" spans="2:13" ht="16.5" customHeight="1" x14ac:dyDescent="0.2">
      <c r="B487" s="131" t="s">
        <v>273</v>
      </c>
      <c r="C487" s="108">
        <v>20467</v>
      </c>
      <c r="D487" s="108">
        <v>17</v>
      </c>
      <c r="E487" s="143">
        <v>73872.794117647063</v>
      </c>
      <c r="F487" s="90">
        <f t="shared" si="35"/>
        <v>1255837.5</v>
      </c>
      <c r="H487" s="148">
        <f t="shared" si="37"/>
        <v>103421.91176470589</v>
      </c>
      <c r="I487" s="143">
        <f t="shared" si="38"/>
        <v>31026.573529411766</v>
      </c>
      <c r="J487" s="90">
        <f t="shared" si="36"/>
        <v>72395.338235294126</v>
      </c>
      <c r="L487" s="152">
        <f t="shared" si="39"/>
        <v>-25116.749999999927</v>
      </c>
      <c r="M487" s="23"/>
    </row>
    <row r="488" spans="2:13" ht="16.5" customHeight="1" x14ac:dyDescent="0.2">
      <c r="B488" s="131" t="s">
        <v>274</v>
      </c>
      <c r="C488" s="108">
        <v>20468</v>
      </c>
      <c r="D488" s="108">
        <v>2</v>
      </c>
      <c r="E488" s="143">
        <v>34961.659784604279</v>
      </c>
      <c r="F488" s="90">
        <f t="shared" si="35"/>
        <v>69923.319569208557</v>
      </c>
      <c r="H488" s="148">
        <f t="shared" si="37"/>
        <v>48946.323698445995</v>
      </c>
      <c r="I488" s="143">
        <f t="shared" si="38"/>
        <v>14683.897109533798</v>
      </c>
      <c r="J488" s="90">
        <f t="shared" si="36"/>
        <v>34262.426588912196</v>
      </c>
      <c r="L488" s="152">
        <f t="shared" si="39"/>
        <v>-1398.466391384165</v>
      </c>
      <c r="M488" s="23"/>
    </row>
    <row r="489" spans="2:13" ht="16.5" customHeight="1" x14ac:dyDescent="0.2">
      <c r="B489" s="131" t="s">
        <v>275</v>
      </c>
      <c r="C489" s="108">
        <v>20469</v>
      </c>
      <c r="D489" s="108">
        <v>7</v>
      </c>
      <c r="E489" s="143">
        <v>16085.351998994383</v>
      </c>
      <c r="F489" s="90">
        <f t="shared" si="35"/>
        <v>112597.46399296068</v>
      </c>
      <c r="H489" s="148">
        <f t="shared" si="37"/>
        <v>22519.492798592139</v>
      </c>
      <c r="I489" s="143">
        <f t="shared" si="38"/>
        <v>6755.847839577641</v>
      </c>
      <c r="J489" s="90">
        <f t="shared" si="36"/>
        <v>15763.644959014498</v>
      </c>
      <c r="L489" s="152">
        <f t="shared" si="39"/>
        <v>-2251.9492798591946</v>
      </c>
      <c r="M489" s="23"/>
    </row>
    <row r="490" spans="2:13" ht="16.5" customHeight="1" x14ac:dyDescent="0.2">
      <c r="B490" s="131" t="s">
        <v>276</v>
      </c>
      <c r="C490" s="108">
        <v>20470</v>
      </c>
      <c r="D490" s="108">
        <v>13</v>
      </c>
      <c r="E490" s="143">
        <v>31256.400000000001</v>
      </c>
      <c r="F490" s="90">
        <f t="shared" si="35"/>
        <v>406333.2</v>
      </c>
      <c r="H490" s="148">
        <f t="shared" si="37"/>
        <v>43758.960000000006</v>
      </c>
      <c r="I490" s="143">
        <f t="shared" si="38"/>
        <v>13127.688000000002</v>
      </c>
      <c r="J490" s="90">
        <f t="shared" si="36"/>
        <v>30631.272000000004</v>
      </c>
      <c r="L490" s="152">
        <f t="shared" si="39"/>
        <v>-8126.6639999999607</v>
      </c>
      <c r="M490" s="23"/>
    </row>
    <row r="491" spans="2:13" ht="16.5" customHeight="1" x14ac:dyDescent="0.2">
      <c r="B491" s="131" t="s">
        <v>277</v>
      </c>
      <c r="C491" s="108">
        <v>20471</v>
      </c>
      <c r="D491" s="108">
        <v>4</v>
      </c>
      <c r="E491" s="143">
        <v>1066318.8447955446</v>
      </c>
      <c r="F491" s="90">
        <f t="shared" si="35"/>
        <v>4265275.3791821785</v>
      </c>
      <c r="H491" s="148">
        <f t="shared" si="37"/>
        <v>1492846.3827137626</v>
      </c>
      <c r="I491" s="143">
        <f t="shared" si="38"/>
        <v>447853.91481412877</v>
      </c>
      <c r="J491" s="90">
        <f t="shared" si="36"/>
        <v>1044992.4678996338</v>
      </c>
      <c r="L491" s="152">
        <f t="shared" si="39"/>
        <v>-85305.50758364331</v>
      </c>
      <c r="M491" s="23"/>
    </row>
    <row r="492" spans="2:13" ht="16.5" customHeight="1" x14ac:dyDescent="0.2">
      <c r="B492" s="131" t="s">
        <v>278</v>
      </c>
      <c r="C492" s="108">
        <v>20472</v>
      </c>
      <c r="D492" s="108">
        <v>1</v>
      </c>
      <c r="E492" s="143">
        <v>1066318.8447955446</v>
      </c>
      <c r="F492" s="90">
        <f t="shared" si="35"/>
        <v>1066318.8447955446</v>
      </c>
      <c r="H492" s="148">
        <f t="shared" si="37"/>
        <v>1492846.3827137626</v>
      </c>
      <c r="I492" s="143">
        <f t="shared" si="38"/>
        <v>447853.91481412877</v>
      </c>
      <c r="J492" s="90">
        <f t="shared" si="36"/>
        <v>1044992.4678996338</v>
      </c>
      <c r="L492" s="152">
        <f t="shared" si="39"/>
        <v>-21326.376895910827</v>
      </c>
      <c r="M492" s="23"/>
    </row>
    <row r="493" spans="2:13" ht="16.5" customHeight="1" x14ac:dyDescent="0.2">
      <c r="B493" s="131" t="s">
        <v>279</v>
      </c>
      <c r="C493" s="108">
        <v>20473</v>
      </c>
      <c r="D493" s="108">
        <v>72</v>
      </c>
      <c r="E493" s="143">
        <v>26439.077318728425</v>
      </c>
      <c r="F493" s="90">
        <f t="shared" si="35"/>
        <v>1903613.5669484467</v>
      </c>
      <c r="H493" s="148">
        <f t="shared" si="37"/>
        <v>37014.708246219794</v>
      </c>
      <c r="I493" s="143">
        <f t="shared" si="38"/>
        <v>11104.412473865937</v>
      </c>
      <c r="J493" s="90">
        <f t="shared" si="36"/>
        <v>25910.295772353857</v>
      </c>
      <c r="L493" s="152">
        <f t="shared" si="39"/>
        <v>-38072.271338968916</v>
      </c>
      <c r="M493" s="23"/>
    </row>
    <row r="494" spans="2:13" ht="16.5" customHeight="1" x14ac:dyDescent="0.2">
      <c r="B494" s="131" t="s">
        <v>280</v>
      </c>
      <c r="C494" s="108">
        <v>20474</v>
      </c>
      <c r="D494" s="108">
        <v>72</v>
      </c>
      <c r="E494" s="143">
        <v>26439.077318728425</v>
      </c>
      <c r="F494" s="90">
        <f t="shared" si="35"/>
        <v>1903613.5669484467</v>
      </c>
      <c r="H494" s="148">
        <f t="shared" si="37"/>
        <v>37014.708246219794</v>
      </c>
      <c r="I494" s="143">
        <f t="shared" si="38"/>
        <v>11104.412473865937</v>
      </c>
      <c r="J494" s="90">
        <f t="shared" si="36"/>
        <v>25910.295772353857</v>
      </c>
      <c r="L494" s="152">
        <f t="shared" si="39"/>
        <v>-38072.271338968916</v>
      </c>
      <c r="M494" s="23"/>
    </row>
    <row r="495" spans="2:13" ht="16.5" customHeight="1" x14ac:dyDescent="0.2">
      <c r="B495" s="131" t="s">
        <v>281</v>
      </c>
      <c r="C495" s="108">
        <v>20475</v>
      </c>
      <c r="D495" s="108">
        <v>80</v>
      </c>
      <c r="E495" s="143">
        <v>26439.077318728425</v>
      </c>
      <c r="F495" s="90">
        <f t="shared" si="35"/>
        <v>2115126.1854982739</v>
      </c>
      <c r="H495" s="148">
        <f t="shared" si="37"/>
        <v>37014.708246219794</v>
      </c>
      <c r="I495" s="143">
        <f t="shared" si="38"/>
        <v>11104.412473865937</v>
      </c>
      <c r="J495" s="90">
        <f t="shared" si="36"/>
        <v>25910.295772353857</v>
      </c>
      <c r="L495" s="152">
        <f t="shared" si="39"/>
        <v>-42302.523709965462</v>
      </c>
      <c r="M495" s="23"/>
    </row>
    <row r="496" spans="2:13" ht="16.5" customHeight="1" x14ac:dyDescent="0.2">
      <c r="B496" s="131" t="s">
        <v>282</v>
      </c>
      <c r="C496" s="108">
        <v>20476</v>
      </c>
      <c r="D496" s="108">
        <v>90</v>
      </c>
      <c r="E496" s="143">
        <v>26439.077318728425</v>
      </c>
      <c r="F496" s="90">
        <f t="shared" si="35"/>
        <v>2379516.9586855583</v>
      </c>
      <c r="H496" s="148">
        <f t="shared" si="37"/>
        <v>37014.708246219794</v>
      </c>
      <c r="I496" s="143">
        <f t="shared" si="38"/>
        <v>11104.412473865937</v>
      </c>
      <c r="J496" s="90">
        <f t="shared" si="36"/>
        <v>25910.295772353857</v>
      </c>
      <c r="L496" s="152">
        <f t="shared" si="39"/>
        <v>-47590.339173711145</v>
      </c>
      <c r="M496" s="23"/>
    </row>
    <row r="497" spans="2:13" ht="16.5" customHeight="1" x14ac:dyDescent="0.2">
      <c r="B497" s="131" t="s">
        <v>283</v>
      </c>
      <c r="C497" s="108">
        <v>20477</v>
      </c>
      <c r="D497" s="108">
        <v>197</v>
      </c>
      <c r="E497" s="143">
        <v>27969.586910872611</v>
      </c>
      <c r="F497" s="90">
        <f t="shared" si="35"/>
        <v>5510008.6214419045</v>
      </c>
      <c r="H497" s="148">
        <f t="shared" si="37"/>
        <v>39157.42167522166</v>
      </c>
      <c r="I497" s="143">
        <f t="shared" si="38"/>
        <v>11747.226502566498</v>
      </c>
      <c r="J497" s="90">
        <f t="shared" si="36"/>
        <v>27410.195172655163</v>
      </c>
      <c r="L497" s="152">
        <f t="shared" si="39"/>
        <v>-110200.17242883719</v>
      </c>
      <c r="M497" s="23"/>
    </row>
    <row r="498" spans="2:13" ht="16.5" customHeight="1" x14ac:dyDescent="0.2">
      <c r="B498" s="131" t="s">
        <v>284</v>
      </c>
      <c r="C498" s="108">
        <v>20478</v>
      </c>
      <c r="D498" s="108">
        <v>199</v>
      </c>
      <c r="E498" s="143">
        <v>27969.586910872611</v>
      </c>
      <c r="F498" s="90">
        <f t="shared" si="35"/>
        <v>5565947.7952636499</v>
      </c>
      <c r="H498" s="148">
        <f t="shared" si="37"/>
        <v>39157.42167522166</v>
      </c>
      <c r="I498" s="143">
        <f t="shared" si="38"/>
        <v>11747.226502566498</v>
      </c>
      <c r="J498" s="90">
        <f t="shared" si="36"/>
        <v>27410.195172655163</v>
      </c>
      <c r="L498" s="152">
        <f t="shared" si="39"/>
        <v>-111318.9559052721</v>
      </c>
      <c r="M498" s="23"/>
    </row>
    <row r="499" spans="2:13" ht="16.5" customHeight="1" x14ac:dyDescent="0.2">
      <c r="B499" s="131" t="s">
        <v>285</v>
      </c>
      <c r="C499" s="108">
        <v>20479</v>
      </c>
      <c r="D499" s="108">
        <v>88</v>
      </c>
      <c r="E499" s="143">
        <v>26439.077318728425</v>
      </c>
      <c r="F499" s="90">
        <f t="shared" si="35"/>
        <v>2326638.8040481014</v>
      </c>
      <c r="H499" s="148">
        <f t="shared" si="37"/>
        <v>37014.708246219794</v>
      </c>
      <c r="I499" s="143">
        <f t="shared" si="38"/>
        <v>11104.412473865937</v>
      </c>
      <c r="J499" s="90">
        <f t="shared" si="36"/>
        <v>25910.295772353857</v>
      </c>
      <c r="L499" s="152">
        <f t="shared" si="39"/>
        <v>-46532.776080962009</v>
      </c>
      <c r="M499" s="23"/>
    </row>
    <row r="500" spans="2:13" ht="16.5" customHeight="1" x14ac:dyDescent="0.2">
      <c r="B500" s="131" t="s">
        <v>286</v>
      </c>
      <c r="C500" s="108">
        <v>20480</v>
      </c>
      <c r="D500" s="108">
        <v>88</v>
      </c>
      <c r="E500" s="143">
        <v>26439.077318728425</v>
      </c>
      <c r="F500" s="90">
        <f t="shared" si="35"/>
        <v>2326638.8040481014</v>
      </c>
      <c r="H500" s="148">
        <f t="shared" si="37"/>
        <v>37014.708246219794</v>
      </c>
      <c r="I500" s="143">
        <f t="shared" si="38"/>
        <v>11104.412473865937</v>
      </c>
      <c r="J500" s="90">
        <f t="shared" si="36"/>
        <v>25910.295772353857</v>
      </c>
      <c r="L500" s="152">
        <f t="shared" si="39"/>
        <v>-46532.776080962009</v>
      </c>
      <c r="M500" s="23"/>
    </row>
    <row r="501" spans="2:13" ht="16.5" customHeight="1" x14ac:dyDescent="0.2">
      <c r="B501" s="131" t="s">
        <v>287</v>
      </c>
      <c r="C501" s="108">
        <v>20481</v>
      </c>
      <c r="D501" s="108">
        <v>145</v>
      </c>
      <c r="E501" s="143">
        <v>34961.659784604279</v>
      </c>
      <c r="F501" s="90">
        <f t="shared" si="35"/>
        <v>5069440.6687676208</v>
      </c>
      <c r="H501" s="148">
        <f t="shared" si="37"/>
        <v>48946.323698445995</v>
      </c>
      <c r="I501" s="143">
        <f t="shared" si="38"/>
        <v>14683.897109533798</v>
      </c>
      <c r="J501" s="90">
        <f t="shared" si="36"/>
        <v>34262.426588912196</v>
      </c>
      <c r="L501" s="152">
        <f t="shared" si="39"/>
        <v>-101388.81337535197</v>
      </c>
      <c r="M501" s="23"/>
    </row>
    <row r="502" spans="2:13" ht="16.5" customHeight="1" x14ac:dyDescent="0.2">
      <c r="B502" s="131" t="s">
        <v>288</v>
      </c>
      <c r="C502" s="108">
        <v>20482</v>
      </c>
      <c r="D502" s="108">
        <v>30</v>
      </c>
      <c r="E502" s="143">
        <v>38055.681818181816</v>
      </c>
      <c r="F502" s="90">
        <f t="shared" si="35"/>
        <v>1141670.4545454546</v>
      </c>
      <c r="H502" s="148">
        <f t="shared" si="37"/>
        <v>53277.954545454544</v>
      </c>
      <c r="I502" s="143">
        <f t="shared" si="38"/>
        <v>15983.386363636362</v>
      </c>
      <c r="J502" s="90">
        <f t="shared" si="36"/>
        <v>37294.568181818184</v>
      </c>
      <c r="L502" s="152">
        <f t="shared" si="39"/>
        <v>-22833.409090908972</v>
      </c>
      <c r="M502" s="23"/>
    </row>
    <row r="503" spans="2:13" ht="16.5" customHeight="1" x14ac:dyDescent="0.2">
      <c r="B503" s="131" t="s">
        <v>289</v>
      </c>
      <c r="C503" s="108">
        <v>20483</v>
      </c>
      <c r="D503" s="108">
        <v>300</v>
      </c>
      <c r="E503" s="143">
        <v>4186.125</v>
      </c>
      <c r="F503" s="90">
        <f t="shared" si="35"/>
        <v>1255837.5</v>
      </c>
      <c r="H503" s="148">
        <f t="shared" si="37"/>
        <v>5860.5749999999998</v>
      </c>
      <c r="I503" s="143">
        <f t="shared" si="38"/>
        <v>1758.1724999999999</v>
      </c>
      <c r="J503" s="90">
        <f t="shared" si="36"/>
        <v>4102.4025000000001</v>
      </c>
      <c r="L503" s="152">
        <f t="shared" si="39"/>
        <v>-25116.749999999956</v>
      </c>
      <c r="M503" s="23"/>
    </row>
    <row r="504" spans="2:13" ht="16.5" customHeight="1" x14ac:dyDescent="0.2">
      <c r="B504" s="131" t="s">
        <v>290</v>
      </c>
      <c r="C504" s="108">
        <v>20484</v>
      </c>
      <c r="D504" s="108">
        <v>30</v>
      </c>
      <c r="E504" s="143">
        <v>40510.887096774197</v>
      </c>
      <c r="F504" s="90">
        <f t="shared" si="35"/>
        <v>1215326.6129032259</v>
      </c>
      <c r="H504" s="148">
        <f t="shared" si="37"/>
        <v>56715.241935483878</v>
      </c>
      <c r="I504" s="143">
        <f t="shared" si="38"/>
        <v>17014.572580645163</v>
      </c>
      <c r="J504" s="90">
        <f t="shared" si="36"/>
        <v>39700.669354838712</v>
      </c>
      <c r="L504" s="152">
        <f t="shared" si="39"/>
        <v>-24306.532258064544</v>
      </c>
      <c r="M504" s="23"/>
    </row>
    <row r="505" spans="2:13" ht="16.5" customHeight="1" x14ac:dyDescent="0.2">
      <c r="B505" s="131" t="s">
        <v>291</v>
      </c>
      <c r="C505" s="108">
        <v>20485</v>
      </c>
      <c r="D505" s="108">
        <v>30</v>
      </c>
      <c r="E505" s="143">
        <v>3782.8746526523005</v>
      </c>
      <c r="F505" s="90">
        <f t="shared" si="35"/>
        <v>113486.23957956901</v>
      </c>
      <c r="H505" s="148">
        <f t="shared" si="37"/>
        <v>5296.0245137132206</v>
      </c>
      <c r="I505" s="143">
        <f t="shared" si="38"/>
        <v>1588.8073541139661</v>
      </c>
      <c r="J505" s="90">
        <f t="shared" si="36"/>
        <v>3707.2171595992545</v>
      </c>
      <c r="L505" s="152">
        <f t="shared" si="39"/>
        <v>-2269.7247915913795</v>
      </c>
      <c r="M505" s="23"/>
    </row>
    <row r="506" spans="2:13" ht="16.5" customHeight="1" x14ac:dyDescent="0.2">
      <c r="B506" s="131" t="s">
        <v>292</v>
      </c>
      <c r="C506" s="108">
        <v>20486</v>
      </c>
      <c r="D506" s="108">
        <v>9</v>
      </c>
      <c r="E506" s="143">
        <v>846847.68655392225</v>
      </c>
      <c r="F506" s="90">
        <f t="shared" si="35"/>
        <v>7621629.1789853005</v>
      </c>
      <c r="H506" s="148">
        <f t="shared" si="37"/>
        <v>1185586.7611754911</v>
      </c>
      <c r="I506" s="143">
        <f t="shared" si="38"/>
        <v>355676.02835264732</v>
      </c>
      <c r="J506" s="90">
        <f t="shared" si="36"/>
        <v>829910.73282284383</v>
      </c>
      <c r="L506" s="152">
        <f t="shared" si="39"/>
        <v>-152432.5835797058</v>
      </c>
      <c r="M506" s="23"/>
    </row>
    <row r="507" spans="2:13" ht="16.5" customHeight="1" x14ac:dyDescent="0.2">
      <c r="B507" s="131" t="s">
        <v>293</v>
      </c>
      <c r="C507" s="108">
        <v>20487</v>
      </c>
      <c r="D507" s="108">
        <v>3</v>
      </c>
      <c r="E507" s="143">
        <v>200992.63939598561</v>
      </c>
      <c r="F507" s="90">
        <f t="shared" si="35"/>
        <v>602977.91818795679</v>
      </c>
      <c r="H507" s="148">
        <f t="shared" si="37"/>
        <v>281389.69515437982</v>
      </c>
      <c r="I507" s="143">
        <f t="shared" si="38"/>
        <v>84416.908546313949</v>
      </c>
      <c r="J507" s="90">
        <f t="shared" si="36"/>
        <v>196972.78660806589</v>
      </c>
      <c r="L507" s="152">
        <f t="shared" si="39"/>
        <v>-12059.558363759163</v>
      </c>
      <c r="M507" s="23"/>
    </row>
    <row r="508" spans="2:13" ht="16.5" customHeight="1" x14ac:dyDescent="0.2">
      <c r="B508" s="131" t="s">
        <v>294</v>
      </c>
      <c r="C508" s="108">
        <v>20488</v>
      </c>
      <c r="D508" s="108">
        <v>2</v>
      </c>
      <c r="E508" s="143">
        <v>200992.63939598558</v>
      </c>
      <c r="F508" s="90">
        <f t="shared" si="35"/>
        <v>401985.27879197116</v>
      </c>
      <c r="H508" s="148">
        <f t="shared" si="37"/>
        <v>281389.69515437982</v>
      </c>
      <c r="I508" s="143">
        <f t="shared" si="38"/>
        <v>84416.908546313949</v>
      </c>
      <c r="J508" s="90">
        <f t="shared" si="36"/>
        <v>196972.78660806589</v>
      </c>
      <c r="L508" s="152">
        <f t="shared" si="39"/>
        <v>-8039.7055758393835</v>
      </c>
      <c r="M508" s="23"/>
    </row>
    <row r="509" spans="2:13" ht="16.5" customHeight="1" x14ac:dyDescent="0.2">
      <c r="B509" s="131" t="s">
        <v>295</v>
      </c>
      <c r="C509" s="108">
        <v>20489</v>
      </c>
      <c r="D509" s="108">
        <v>3</v>
      </c>
      <c r="E509" s="143">
        <v>196761.21540870168</v>
      </c>
      <c r="F509" s="90">
        <f t="shared" si="35"/>
        <v>590283.64622610505</v>
      </c>
      <c r="H509" s="148">
        <f t="shared" si="37"/>
        <v>275465.70157218236</v>
      </c>
      <c r="I509" s="143">
        <f t="shared" si="38"/>
        <v>82639.710471654704</v>
      </c>
      <c r="J509" s="90">
        <f t="shared" si="36"/>
        <v>192825.99110052764</v>
      </c>
      <c r="L509" s="152">
        <f t="shared" si="39"/>
        <v>-11805.672924522136</v>
      </c>
      <c r="M509" s="23"/>
    </row>
    <row r="510" spans="2:13" ht="16.5" customHeight="1" x14ac:dyDescent="0.2">
      <c r="B510" s="131" t="s">
        <v>296</v>
      </c>
      <c r="C510" s="108">
        <v>20490</v>
      </c>
      <c r="D510" s="108">
        <v>3</v>
      </c>
      <c r="E510" s="143">
        <v>196761.21540870168</v>
      </c>
      <c r="F510" s="90">
        <f t="shared" si="35"/>
        <v>590283.64622610505</v>
      </c>
      <c r="H510" s="148">
        <f t="shared" si="37"/>
        <v>275465.70157218236</v>
      </c>
      <c r="I510" s="143">
        <f t="shared" si="38"/>
        <v>82639.710471654704</v>
      </c>
      <c r="J510" s="90">
        <f t="shared" si="36"/>
        <v>192825.99110052764</v>
      </c>
      <c r="L510" s="152">
        <f t="shared" si="39"/>
        <v>-11805.672924522136</v>
      </c>
      <c r="M510" s="23"/>
    </row>
    <row r="511" spans="2:13" ht="16.5" customHeight="1" x14ac:dyDescent="0.2">
      <c r="B511" s="131" t="s">
        <v>297</v>
      </c>
      <c r="C511" s="108">
        <v>20491</v>
      </c>
      <c r="D511" s="108">
        <v>3</v>
      </c>
      <c r="E511" s="143">
        <v>452316.24664159055</v>
      </c>
      <c r="F511" s="90">
        <f t="shared" si="35"/>
        <v>1356948.7399247717</v>
      </c>
      <c r="H511" s="148">
        <f t="shared" si="37"/>
        <v>633242.74529822683</v>
      </c>
      <c r="I511" s="143">
        <f t="shared" si="38"/>
        <v>189972.82358946805</v>
      </c>
      <c r="J511" s="90">
        <f t="shared" si="36"/>
        <v>443269.9217087588</v>
      </c>
      <c r="L511" s="152">
        <f t="shared" si="39"/>
        <v>-27138.974798495241</v>
      </c>
      <c r="M511" s="23"/>
    </row>
    <row r="512" spans="2:13" ht="16.5" customHeight="1" x14ac:dyDescent="0.2">
      <c r="B512" s="131" t="s">
        <v>298</v>
      </c>
      <c r="C512" s="108">
        <v>20492</v>
      </c>
      <c r="D512" s="108">
        <v>5</v>
      </c>
      <c r="E512" s="143">
        <v>9651.2111993966282</v>
      </c>
      <c r="F512" s="90">
        <f t="shared" si="35"/>
        <v>48256.055996983137</v>
      </c>
      <c r="H512" s="148">
        <f t="shared" si="37"/>
        <v>13511.69567915528</v>
      </c>
      <c r="I512" s="143">
        <f t="shared" si="38"/>
        <v>4053.5087037465837</v>
      </c>
      <c r="J512" s="90">
        <f t="shared" si="36"/>
        <v>9458.1869754086965</v>
      </c>
      <c r="L512" s="152">
        <f t="shared" si="39"/>
        <v>-965.12111993965846</v>
      </c>
      <c r="M512" s="23"/>
    </row>
    <row r="513" spans="2:13" ht="16.5" customHeight="1" x14ac:dyDescent="0.2">
      <c r="B513" s="131" t="s">
        <v>299</v>
      </c>
      <c r="C513" s="108">
        <v>20493</v>
      </c>
      <c r="D513" s="108">
        <v>10</v>
      </c>
      <c r="E513" s="143">
        <v>74420</v>
      </c>
      <c r="F513" s="90">
        <f t="shared" si="35"/>
        <v>744200</v>
      </c>
      <c r="H513" s="148">
        <f t="shared" si="37"/>
        <v>104188</v>
      </c>
      <c r="I513" s="143">
        <f t="shared" si="38"/>
        <v>31256.399999999998</v>
      </c>
      <c r="J513" s="90">
        <f t="shared" si="36"/>
        <v>72931.600000000006</v>
      </c>
      <c r="L513" s="152">
        <f t="shared" si="39"/>
        <v>-14883.999999999942</v>
      </c>
      <c r="M513" s="23"/>
    </row>
    <row r="514" spans="2:13" ht="16.5" customHeight="1" x14ac:dyDescent="0.2">
      <c r="B514" s="131" t="s">
        <v>300</v>
      </c>
      <c r="C514" s="108">
        <v>20494</v>
      </c>
      <c r="D514" s="108">
        <v>5</v>
      </c>
      <c r="E514" s="143">
        <v>108046.44905841023</v>
      </c>
      <c r="F514" s="90">
        <f t="shared" si="35"/>
        <v>540232.24529205111</v>
      </c>
      <c r="H514" s="148">
        <f t="shared" si="37"/>
        <v>151265.02868177433</v>
      </c>
      <c r="I514" s="143">
        <f t="shared" si="38"/>
        <v>45379.508604532297</v>
      </c>
      <c r="J514" s="90">
        <f t="shared" si="36"/>
        <v>105885.52007724204</v>
      </c>
      <c r="L514" s="152">
        <f t="shared" si="39"/>
        <v>-10804.644905840978</v>
      </c>
      <c r="M514" s="23"/>
    </row>
    <row r="515" spans="2:13" ht="16.5" customHeight="1" x14ac:dyDescent="0.2">
      <c r="B515" s="131" t="s">
        <v>301</v>
      </c>
      <c r="C515" s="108">
        <v>20495</v>
      </c>
      <c r="D515" s="108">
        <v>7</v>
      </c>
      <c r="E515" s="143">
        <v>69769.787368866659</v>
      </c>
      <c r="F515" s="90">
        <f t="shared" si="35"/>
        <v>488388.5115820666</v>
      </c>
      <c r="H515" s="148">
        <f t="shared" si="37"/>
        <v>97677.702316413328</v>
      </c>
      <c r="I515" s="143">
        <f t="shared" si="38"/>
        <v>29303.310694923999</v>
      </c>
      <c r="J515" s="90">
        <f t="shared" si="36"/>
        <v>68374.391621489325</v>
      </c>
      <c r="L515" s="152">
        <f t="shared" si="39"/>
        <v>-9767.7702316413342</v>
      </c>
      <c r="M515" s="23"/>
    </row>
    <row r="516" spans="2:13" ht="16.5" customHeight="1" x14ac:dyDescent="0.2">
      <c r="B516" s="131" t="s">
        <v>302</v>
      </c>
      <c r="C516" s="108">
        <v>20496</v>
      </c>
      <c r="D516" s="108">
        <v>5</v>
      </c>
      <c r="E516" s="143">
        <v>69769.787368866659</v>
      </c>
      <c r="F516" s="90">
        <f t="shared" si="35"/>
        <v>348848.93684433331</v>
      </c>
      <c r="H516" s="148">
        <f t="shared" si="37"/>
        <v>97677.702316413328</v>
      </c>
      <c r="I516" s="143">
        <f t="shared" si="38"/>
        <v>29303.310694923999</v>
      </c>
      <c r="J516" s="90">
        <f t="shared" si="36"/>
        <v>68374.391621489325</v>
      </c>
      <c r="L516" s="152">
        <f t="shared" si="39"/>
        <v>-6976.9787368866673</v>
      </c>
      <c r="M516" s="23"/>
    </row>
    <row r="517" spans="2:13" ht="16.5" customHeight="1" x14ac:dyDescent="0.2">
      <c r="B517" s="131" t="s">
        <v>303</v>
      </c>
      <c r="C517" s="108">
        <v>20497</v>
      </c>
      <c r="D517" s="108">
        <v>25</v>
      </c>
      <c r="E517" s="143">
        <v>69769.787368866659</v>
      </c>
      <c r="F517" s="90">
        <f t="shared" si="35"/>
        <v>1744244.6842216665</v>
      </c>
      <c r="H517" s="148">
        <f t="shared" si="37"/>
        <v>97677.702316413328</v>
      </c>
      <c r="I517" s="143">
        <f t="shared" si="38"/>
        <v>29303.310694923999</v>
      </c>
      <c r="J517" s="90">
        <f t="shared" si="36"/>
        <v>68374.391621489325</v>
      </c>
      <c r="L517" s="152">
        <f t="shared" si="39"/>
        <v>-34884.893684433337</v>
      </c>
      <c r="M517" s="23"/>
    </row>
    <row r="518" spans="2:13" ht="16.5" customHeight="1" x14ac:dyDescent="0.2">
      <c r="B518" s="131" t="s">
        <v>304</v>
      </c>
      <c r="C518" s="108">
        <v>20498</v>
      </c>
      <c r="D518" s="108">
        <v>33</v>
      </c>
      <c r="E518" s="143">
        <v>69769.787368866659</v>
      </c>
      <c r="F518" s="90">
        <f t="shared" si="35"/>
        <v>2302402.9831725997</v>
      </c>
      <c r="H518" s="148">
        <f t="shared" si="37"/>
        <v>97677.702316413328</v>
      </c>
      <c r="I518" s="143">
        <f t="shared" si="38"/>
        <v>29303.310694923999</v>
      </c>
      <c r="J518" s="90">
        <f t="shared" si="36"/>
        <v>68374.391621489325</v>
      </c>
      <c r="L518" s="152">
        <f t="shared" si="39"/>
        <v>-46048.059663452004</v>
      </c>
      <c r="M518" s="23"/>
    </row>
    <row r="519" spans="2:13" ht="16.5" customHeight="1" x14ac:dyDescent="0.2">
      <c r="B519" s="131" t="s">
        <v>305</v>
      </c>
      <c r="C519" s="108">
        <v>20499</v>
      </c>
      <c r="D519" s="108">
        <v>51</v>
      </c>
      <c r="E519" s="143">
        <v>69769.787368866659</v>
      </c>
      <c r="F519" s="90">
        <f t="shared" si="35"/>
        <v>3558259.1558121997</v>
      </c>
      <c r="H519" s="148">
        <f t="shared" si="37"/>
        <v>97677.702316413328</v>
      </c>
      <c r="I519" s="143">
        <f t="shared" si="38"/>
        <v>29303.310694923999</v>
      </c>
      <c r="J519" s="90">
        <f t="shared" si="36"/>
        <v>68374.391621489325</v>
      </c>
      <c r="L519" s="152">
        <f t="shared" si="39"/>
        <v>-71165.183116244007</v>
      </c>
      <c r="M519" s="23"/>
    </row>
    <row r="520" spans="2:13" ht="16.5" customHeight="1" x14ac:dyDescent="0.2">
      <c r="B520" s="131" t="s">
        <v>306</v>
      </c>
      <c r="C520" s="108">
        <v>20500</v>
      </c>
      <c r="D520" s="108">
        <v>66</v>
      </c>
      <c r="E520" s="143">
        <v>69769.787368866659</v>
      </c>
      <c r="F520" s="90">
        <f t="shared" si="35"/>
        <v>4604805.9663451994</v>
      </c>
      <c r="H520" s="148">
        <f t="shared" si="37"/>
        <v>97677.702316413328</v>
      </c>
      <c r="I520" s="143">
        <f t="shared" si="38"/>
        <v>29303.310694923999</v>
      </c>
      <c r="J520" s="90">
        <f t="shared" si="36"/>
        <v>68374.391621489325</v>
      </c>
      <c r="L520" s="152">
        <f t="shared" si="39"/>
        <v>-92096.119326904009</v>
      </c>
      <c r="M520" s="23"/>
    </row>
    <row r="521" spans="2:13" ht="16.5" customHeight="1" x14ac:dyDescent="0.2">
      <c r="B521" s="131" t="s">
        <v>307</v>
      </c>
      <c r="C521" s="108">
        <v>20501</v>
      </c>
      <c r="D521" s="108">
        <v>124</v>
      </c>
      <c r="E521" s="143">
        <v>69769.787368866659</v>
      </c>
      <c r="F521" s="90">
        <f t="shared" si="35"/>
        <v>8651453.6337394658</v>
      </c>
      <c r="H521" s="148">
        <f t="shared" si="37"/>
        <v>97677.702316413328</v>
      </c>
      <c r="I521" s="143">
        <f t="shared" si="38"/>
        <v>29303.310694923999</v>
      </c>
      <c r="J521" s="90">
        <f t="shared" si="36"/>
        <v>68374.391621489325</v>
      </c>
      <c r="L521" s="152">
        <f t="shared" si="39"/>
        <v>-173029.07267478935</v>
      </c>
      <c r="M521" s="23"/>
    </row>
    <row r="522" spans="2:13" ht="16.5" customHeight="1" x14ac:dyDescent="0.2">
      <c r="B522" s="131" t="s">
        <v>308</v>
      </c>
      <c r="C522" s="108">
        <v>20502</v>
      </c>
      <c r="D522" s="108">
        <v>123</v>
      </c>
      <c r="E522" s="143">
        <v>69211.964174190565</v>
      </c>
      <c r="F522" s="90">
        <f t="shared" si="35"/>
        <v>8513071.5934254397</v>
      </c>
      <c r="H522" s="148">
        <f t="shared" si="37"/>
        <v>96896.749843866797</v>
      </c>
      <c r="I522" s="143">
        <f t="shared" si="38"/>
        <v>29069.024953160038</v>
      </c>
      <c r="J522" s="90">
        <f t="shared" si="36"/>
        <v>67827.724890706755</v>
      </c>
      <c r="L522" s="152">
        <f t="shared" si="39"/>
        <v>-170261.43186850863</v>
      </c>
      <c r="M522" s="23"/>
    </row>
    <row r="523" spans="2:13" ht="16.5" customHeight="1" x14ac:dyDescent="0.2">
      <c r="B523" s="131" t="s">
        <v>309</v>
      </c>
      <c r="C523" s="108">
        <v>20503</v>
      </c>
      <c r="D523" s="108">
        <v>3</v>
      </c>
      <c r="E523" s="143">
        <v>70775.548795575291</v>
      </c>
      <c r="F523" s="90">
        <f t="shared" si="35"/>
        <v>212326.64638672589</v>
      </c>
      <c r="H523" s="148">
        <f t="shared" si="37"/>
        <v>99085.768313805413</v>
      </c>
      <c r="I523" s="143">
        <f t="shared" si="38"/>
        <v>29725.730494141622</v>
      </c>
      <c r="J523" s="90">
        <f t="shared" si="36"/>
        <v>69360.03781966379</v>
      </c>
      <c r="L523" s="152">
        <f t="shared" si="39"/>
        <v>-4246.5329277345008</v>
      </c>
      <c r="M523" s="23"/>
    </row>
    <row r="524" spans="2:13" ht="16.5" customHeight="1" x14ac:dyDescent="0.2">
      <c r="B524" s="131" t="s">
        <v>309</v>
      </c>
      <c r="C524" s="108">
        <v>20504</v>
      </c>
      <c r="D524" s="108">
        <v>12</v>
      </c>
      <c r="E524" s="143">
        <v>2083760</v>
      </c>
      <c r="F524" s="90">
        <f t="shared" si="35"/>
        <v>25005120</v>
      </c>
      <c r="H524" s="148">
        <f t="shared" si="37"/>
        <v>2917264</v>
      </c>
      <c r="I524" s="143">
        <f t="shared" si="38"/>
        <v>875179.2</v>
      </c>
      <c r="J524" s="90">
        <f t="shared" si="36"/>
        <v>2042084.8</v>
      </c>
      <c r="L524" s="152">
        <f t="shared" si="39"/>
        <v>-500102.39999999944</v>
      </c>
      <c r="M524" s="23"/>
    </row>
    <row r="525" spans="2:13" ht="16.5" customHeight="1" x14ac:dyDescent="0.2">
      <c r="B525" s="131" t="s">
        <v>310</v>
      </c>
      <c r="C525" s="108">
        <v>20505</v>
      </c>
      <c r="D525" s="108">
        <v>15</v>
      </c>
      <c r="E525" s="143">
        <v>34961.659784604279</v>
      </c>
      <c r="F525" s="90">
        <f t="shared" si="35"/>
        <v>524424.89676906413</v>
      </c>
      <c r="H525" s="148">
        <f t="shared" si="37"/>
        <v>48946.323698445995</v>
      </c>
      <c r="I525" s="143">
        <f t="shared" si="38"/>
        <v>14683.897109533798</v>
      </c>
      <c r="J525" s="90">
        <f t="shared" si="36"/>
        <v>34262.426588912196</v>
      </c>
      <c r="L525" s="152">
        <f t="shared" si="39"/>
        <v>-10488.497935381238</v>
      </c>
      <c r="M525" s="23"/>
    </row>
    <row r="526" spans="2:13" ht="16.5" customHeight="1" x14ac:dyDescent="0.2">
      <c r="B526" s="131" t="s">
        <v>311</v>
      </c>
      <c r="C526" s="108">
        <v>20506</v>
      </c>
      <c r="D526" s="108">
        <v>47</v>
      </c>
      <c r="E526" s="143">
        <v>26719.946808510638</v>
      </c>
      <c r="F526" s="90">
        <f t="shared" si="35"/>
        <v>1255837.5</v>
      </c>
      <c r="H526" s="148">
        <f t="shared" si="37"/>
        <v>37407.925531914894</v>
      </c>
      <c r="I526" s="143">
        <f t="shared" si="38"/>
        <v>11222.377659574468</v>
      </c>
      <c r="J526" s="90">
        <f t="shared" si="36"/>
        <v>26185.547872340427</v>
      </c>
      <c r="L526" s="152">
        <f t="shared" si="39"/>
        <v>-25116.749999999942</v>
      </c>
      <c r="M526" s="23"/>
    </row>
    <row r="527" spans="2:13" ht="16.5" customHeight="1" x14ac:dyDescent="0.2">
      <c r="B527" s="131" t="s">
        <v>312</v>
      </c>
      <c r="C527" s="108">
        <v>20507</v>
      </c>
      <c r="D527" s="108">
        <v>6</v>
      </c>
      <c r="E527" s="143">
        <v>179405.35714285713</v>
      </c>
      <c r="F527" s="90">
        <f t="shared" si="35"/>
        <v>1076432.1428571427</v>
      </c>
      <c r="H527" s="148">
        <f t="shared" si="37"/>
        <v>251167.5</v>
      </c>
      <c r="I527" s="143">
        <f t="shared" si="38"/>
        <v>75350.25</v>
      </c>
      <c r="J527" s="90">
        <f t="shared" si="36"/>
        <v>175817.25</v>
      </c>
      <c r="L527" s="152">
        <f t="shared" si="39"/>
        <v>-21528.642857142782</v>
      </c>
      <c r="M527" s="23"/>
    </row>
    <row r="528" spans="2:13" ht="16.5" customHeight="1" x14ac:dyDescent="0.2">
      <c r="B528" s="131" t="s">
        <v>313</v>
      </c>
      <c r="C528" s="108">
        <v>20508</v>
      </c>
      <c r="D528" s="108">
        <v>31</v>
      </c>
      <c r="E528" s="143">
        <v>62016.666666666664</v>
      </c>
      <c r="F528" s="90">
        <f t="shared" si="35"/>
        <v>1922516.6666666665</v>
      </c>
      <c r="H528" s="148">
        <f t="shared" si="37"/>
        <v>86823.333333333328</v>
      </c>
      <c r="I528" s="143">
        <f t="shared" si="38"/>
        <v>26046.999999999996</v>
      </c>
      <c r="J528" s="90">
        <f t="shared" si="36"/>
        <v>60776.333333333328</v>
      </c>
      <c r="L528" s="152">
        <f t="shared" si="39"/>
        <v>-38450.333333333409</v>
      </c>
      <c r="M528" s="23"/>
    </row>
    <row r="529" spans="2:13" ht="16.5" customHeight="1" x14ac:dyDescent="0.2">
      <c r="B529" s="131" t="s">
        <v>314</v>
      </c>
      <c r="C529" s="108">
        <v>20509</v>
      </c>
      <c r="D529" s="108">
        <v>40</v>
      </c>
      <c r="E529" s="143">
        <v>12403.333333333334</v>
      </c>
      <c r="F529" s="90">
        <f t="shared" si="35"/>
        <v>496133.33333333337</v>
      </c>
      <c r="H529" s="148">
        <f t="shared" si="37"/>
        <v>17364.666666666668</v>
      </c>
      <c r="I529" s="143">
        <f t="shared" si="38"/>
        <v>5209.4000000000005</v>
      </c>
      <c r="J529" s="90">
        <f t="shared" si="36"/>
        <v>12155.266666666666</v>
      </c>
      <c r="L529" s="152">
        <f t="shared" si="39"/>
        <v>-9922.6666666667006</v>
      </c>
      <c r="M529" s="23"/>
    </row>
    <row r="530" spans="2:13" ht="16.5" customHeight="1" x14ac:dyDescent="0.2">
      <c r="B530" s="131" t="s">
        <v>315</v>
      </c>
      <c r="C530" s="108">
        <v>20510</v>
      </c>
      <c r="D530" s="108">
        <v>12</v>
      </c>
      <c r="E530" s="143">
        <v>29376.75257636491</v>
      </c>
      <c r="F530" s="90">
        <f t="shared" si="35"/>
        <v>352521.03091637895</v>
      </c>
      <c r="H530" s="148">
        <f t="shared" si="37"/>
        <v>41127.453606910873</v>
      </c>
      <c r="I530" s="143">
        <f t="shared" si="38"/>
        <v>12338.236082073261</v>
      </c>
      <c r="J530" s="90">
        <f t="shared" si="36"/>
        <v>28789.217524837612</v>
      </c>
      <c r="L530" s="152">
        <f t="shared" si="39"/>
        <v>-7050.4206183275819</v>
      </c>
      <c r="M530" s="23"/>
    </row>
    <row r="531" spans="2:13" ht="16.5" customHeight="1" x14ac:dyDescent="0.2">
      <c r="B531" s="131" t="s">
        <v>316</v>
      </c>
      <c r="C531" s="108">
        <v>20511</v>
      </c>
      <c r="D531" s="108">
        <v>20</v>
      </c>
      <c r="E531" s="143">
        <v>11163</v>
      </c>
      <c r="F531" s="90">
        <f t="shared" si="35"/>
        <v>223260</v>
      </c>
      <c r="H531" s="148">
        <f t="shared" si="37"/>
        <v>15628.2</v>
      </c>
      <c r="I531" s="143">
        <f t="shared" si="38"/>
        <v>4688.46</v>
      </c>
      <c r="J531" s="90">
        <f t="shared" si="36"/>
        <v>10939.740000000002</v>
      </c>
      <c r="L531" s="152">
        <f t="shared" si="39"/>
        <v>-4465.199999999968</v>
      </c>
      <c r="M531" s="23"/>
    </row>
    <row r="532" spans="2:13" ht="16.5" customHeight="1" x14ac:dyDescent="0.2">
      <c r="B532" s="131" t="s">
        <v>317</v>
      </c>
      <c r="C532" s="108">
        <v>20512</v>
      </c>
      <c r="D532" s="108">
        <v>5</v>
      </c>
      <c r="E532" s="143">
        <v>255818.75</v>
      </c>
      <c r="F532" s="90">
        <f t="shared" si="35"/>
        <v>1279093.75</v>
      </c>
      <c r="H532" s="148">
        <f t="shared" si="37"/>
        <v>358146.25</v>
      </c>
      <c r="I532" s="143">
        <f t="shared" si="38"/>
        <v>107443.875</v>
      </c>
      <c r="J532" s="90">
        <f t="shared" si="36"/>
        <v>250702.375</v>
      </c>
      <c r="L532" s="152">
        <f t="shared" si="39"/>
        <v>-25581.875</v>
      </c>
      <c r="M532" s="23"/>
    </row>
    <row r="533" spans="2:13" ht="16.5" customHeight="1" x14ac:dyDescent="0.2">
      <c r="B533" s="131" t="s">
        <v>318</v>
      </c>
      <c r="C533" s="108">
        <v>20513</v>
      </c>
      <c r="D533" s="108">
        <v>15</v>
      </c>
      <c r="E533" s="143">
        <v>34961.659784604279</v>
      </c>
      <c r="F533" s="90">
        <f t="shared" ref="F533:F596" si="40">+E533*D533</f>
        <v>524424.89676906413</v>
      </c>
      <c r="H533" s="148">
        <f t="shared" si="37"/>
        <v>48946.323698445995</v>
      </c>
      <c r="I533" s="143">
        <f t="shared" si="38"/>
        <v>14683.897109533798</v>
      </c>
      <c r="J533" s="90">
        <f t="shared" ref="J533:J596" si="41">H533-I533</f>
        <v>34262.426588912196</v>
      </c>
      <c r="L533" s="152">
        <f t="shared" si="39"/>
        <v>-10488.497935381238</v>
      </c>
      <c r="M533" s="23"/>
    </row>
    <row r="534" spans="2:13" ht="16.5" customHeight="1" x14ac:dyDescent="0.2">
      <c r="B534" s="131" t="s">
        <v>319</v>
      </c>
      <c r="C534" s="108">
        <v>20514</v>
      </c>
      <c r="D534" s="108">
        <v>10</v>
      </c>
      <c r="E534" s="143">
        <v>29376.75257636491</v>
      </c>
      <c r="F534" s="90">
        <f t="shared" si="40"/>
        <v>293767.52576364909</v>
      </c>
      <c r="H534" s="148">
        <f t="shared" ref="H534:H597" si="42">(E534*40%)+E534</f>
        <v>41127.453606910873</v>
      </c>
      <c r="I534" s="143">
        <f t="shared" ref="I534:I597" si="43">H534*30%</f>
        <v>12338.236082073261</v>
      </c>
      <c r="J534" s="90">
        <f t="shared" si="41"/>
        <v>28789.217524837612</v>
      </c>
      <c r="L534" s="152">
        <f t="shared" ref="L534:L597" si="44">+(J534-E534)*D534</f>
        <v>-5875.3505152729849</v>
      </c>
      <c r="M534" s="23"/>
    </row>
    <row r="535" spans="2:13" ht="16.5" customHeight="1" x14ac:dyDescent="0.2">
      <c r="B535" s="131" t="s">
        <v>320</v>
      </c>
      <c r="C535" s="108">
        <v>20515</v>
      </c>
      <c r="D535" s="108">
        <v>30</v>
      </c>
      <c r="E535" s="143">
        <v>3782.8746526523005</v>
      </c>
      <c r="F535" s="90">
        <f t="shared" si="40"/>
        <v>113486.23957956901</v>
      </c>
      <c r="H535" s="148">
        <f t="shared" si="42"/>
        <v>5296.0245137132206</v>
      </c>
      <c r="I535" s="143">
        <f t="shared" si="43"/>
        <v>1588.8073541139661</v>
      </c>
      <c r="J535" s="90">
        <f t="shared" si="41"/>
        <v>3707.2171595992545</v>
      </c>
      <c r="L535" s="152">
        <f t="shared" si="44"/>
        <v>-2269.7247915913795</v>
      </c>
      <c r="M535" s="23"/>
    </row>
    <row r="536" spans="2:13" ht="16.5" customHeight="1" x14ac:dyDescent="0.2">
      <c r="B536" s="131" t="s">
        <v>321</v>
      </c>
      <c r="C536" s="108">
        <v>20516</v>
      </c>
      <c r="D536" s="108">
        <v>14</v>
      </c>
      <c r="E536" s="143">
        <v>1964.1250333956718</v>
      </c>
      <c r="F536" s="90">
        <f t="shared" si="40"/>
        <v>27497.750467539405</v>
      </c>
      <c r="H536" s="148">
        <f t="shared" si="42"/>
        <v>2749.7750467539408</v>
      </c>
      <c r="I536" s="143">
        <f t="shared" si="43"/>
        <v>824.93251402618228</v>
      </c>
      <c r="J536" s="90">
        <f t="shared" si="41"/>
        <v>1924.8425327277587</v>
      </c>
      <c r="L536" s="152">
        <f t="shared" si="44"/>
        <v>-549.95500935078417</v>
      </c>
      <c r="M536" s="23"/>
    </row>
    <row r="537" spans="2:13" ht="16.5" customHeight="1" x14ac:dyDescent="0.2">
      <c r="B537" s="131" t="s">
        <v>322</v>
      </c>
      <c r="C537" s="108">
        <v>20517</v>
      </c>
      <c r="D537" s="108">
        <v>30</v>
      </c>
      <c r="E537" s="143">
        <v>34961.659784604279</v>
      </c>
      <c r="F537" s="90">
        <f t="shared" si="40"/>
        <v>1048849.7935381283</v>
      </c>
      <c r="H537" s="148">
        <f t="shared" si="42"/>
        <v>48946.323698445995</v>
      </c>
      <c r="I537" s="143">
        <f t="shared" si="43"/>
        <v>14683.897109533798</v>
      </c>
      <c r="J537" s="90">
        <f t="shared" si="41"/>
        <v>34262.426588912196</v>
      </c>
      <c r="L537" s="152">
        <f t="shared" si="44"/>
        <v>-20976.995870762476</v>
      </c>
      <c r="M537" s="23"/>
    </row>
    <row r="538" spans="2:13" ht="16.5" customHeight="1" x14ac:dyDescent="0.2">
      <c r="B538" s="131" t="s">
        <v>323</v>
      </c>
      <c r="C538" s="108">
        <v>20518</v>
      </c>
      <c r="D538" s="108">
        <v>17</v>
      </c>
      <c r="E538" s="143">
        <v>28953.633598189888</v>
      </c>
      <c r="F538" s="90">
        <f t="shared" si="40"/>
        <v>492211.77116922813</v>
      </c>
      <c r="H538" s="148">
        <f t="shared" si="42"/>
        <v>40535.087037465841</v>
      </c>
      <c r="I538" s="143">
        <f t="shared" si="43"/>
        <v>12160.526111239751</v>
      </c>
      <c r="J538" s="90">
        <f t="shared" si="41"/>
        <v>28374.560926226091</v>
      </c>
      <c r="L538" s="152">
        <f t="shared" si="44"/>
        <v>-9844.2354233845472</v>
      </c>
      <c r="M538" s="23"/>
    </row>
    <row r="539" spans="2:13" ht="16.5" customHeight="1" x14ac:dyDescent="0.2">
      <c r="B539" s="131" t="s">
        <v>324</v>
      </c>
      <c r="C539" s="108">
        <v>20519</v>
      </c>
      <c r="D539" s="108">
        <v>7</v>
      </c>
      <c r="E539" s="143">
        <v>255818.75</v>
      </c>
      <c r="F539" s="90">
        <f t="shared" si="40"/>
        <v>1790731.25</v>
      </c>
      <c r="H539" s="148">
        <f t="shared" si="42"/>
        <v>358146.25</v>
      </c>
      <c r="I539" s="143">
        <f t="shared" si="43"/>
        <v>107443.875</v>
      </c>
      <c r="J539" s="90">
        <f t="shared" si="41"/>
        <v>250702.375</v>
      </c>
      <c r="L539" s="152">
        <f t="shared" si="44"/>
        <v>-35814.625</v>
      </c>
      <c r="M539" s="23"/>
    </row>
    <row r="540" spans="2:13" ht="16.5" customHeight="1" x14ac:dyDescent="0.2">
      <c r="B540" s="131" t="s">
        <v>325</v>
      </c>
      <c r="C540" s="108">
        <v>20520</v>
      </c>
      <c r="D540" s="108">
        <v>3</v>
      </c>
      <c r="E540" s="143">
        <v>4519156.4241665946</v>
      </c>
      <c r="F540" s="90">
        <f t="shared" si="40"/>
        <v>13557469.272499785</v>
      </c>
      <c r="H540" s="148">
        <f t="shared" si="42"/>
        <v>6326818.9938332327</v>
      </c>
      <c r="I540" s="143">
        <f t="shared" si="43"/>
        <v>1898045.6981499698</v>
      </c>
      <c r="J540" s="90">
        <f t="shared" si="41"/>
        <v>4428773.2956832629</v>
      </c>
      <c r="L540" s="152">
        <f t="shared" si="44"/>
        <v>-271149.38544999529</v>
      </c>
      <c r="M540" s="23"/>
    </row>
    <row r="541" spans="2:13" ht="16.5" customHeight="1" x14ac:dyDescent="0.2">
      <c r="B541" s="131" t="s">
        <v>326</v>
      </c>
      <c r="C541" s="108">
        <v>20521</v>
      </c>
      <c r="D541" s="108">
        <v>11</v>
      </c>
      <c r="E541" s="143">
        <v>255818.75</v>
      </c>
      <c r="F541" s="90">
        <f t="shared" si="40"/>
        <v>2814006.25</v>
      </c>
      <c r="H541" s="148">
        <f t="shared" si="42"/>
        <v>358146.25</v>
      </c>
      <c r="I541" s="143">
        <f t="shared" si="43"/>
        <v>107443.875</v>
      </c>
      <c r="J541" s="90">
        <f t="shared" si="41"/>
        <v>250702.375</v>
      </c>
      <c r="L541" s="152">
        <f t="shared" si="44"/>
        <v>-56280.125</v>
      </c>
      <c r="M541" s="23"/>
    </row>
    <row r="542" spans="2:13" ht="16.5" customHeight="1" x14ac:dyDescent="0.2">
      <c r="B542" s="131" t="s">
        <v>327</v>
      </c>
      <c r="C542" s="108">
        <v>20522</v>
      </c>
      <c r="D542" s="108">
        <v>9</v>
      </c>
      <c r="E542" s="143">
        <v>255818.75</v>
      </c>
      <c r="F542" s="90">
        <f t="shared" si="40"/>
        <v>2302368.75</v>
      </c>
      <c r="H542" s="148">
        <f t="shared" si="42"/>
        <v>358146.25</v>
      </c>
      <c r="I542" s="143">
        <f t="shared" si="43"/>
        <v>107443.875</v>
      </c>
      <c r="J542" s="90">
        <f t="shared" si="41"/>
        <v>250702.375</v>
      </c>
      <c r="L542" s="152">
        <f t="shared" si="44"/>
        <v>-46047.375</v>
      </c>
      <c r="M542" s="23"/>
    </row>
    <row r="543" spans="2:13" ht="16.5" customHeight="1" x14ac:dyDescent="0.2">
      <c r="B543" s="131" t="s">
        <v>328</v>
      </c>
      <c r="C543" s="108">
        <v>20523</v>
      </c>
      <c r="D543" s="108">
        <v>5</v>
      </c>
      <c r="E543" s="143">
        <v>255818.75</v>
      </c>
      <c r="F543" s="90">
        <f t="shared" si="40"/>
        <v>1279093.75</v>
      </c>
      <c r="H543" s="148">
        <f t="shared" si="42"/>
        <v>358146.25</v>
      </c>
      <c r="I543" s="143">
        <f t="shared" si="43"/>
        <v>107443.875</v>
      </c>
      <c r="J543" s="90">
        <f t="shared" si="41"/>
        <v>250702.375</v>
      </c>
      <c r="L543" s="152">
        <f t="shared" si="44"/>
        <v>-25581.875</v>
      </c>
      <c r="M543" s="23"/>
    </row>
    <row r="544" spans="2:13" ht="16.5" customHeight="1" x14ac:dyDescent="0.2">
      <c r="B544" s="131" t="s">
        <v>329</v>
      </c>
      <c r="C544" s="108">
        <v>20524</v>
      </c>
      <c r="D544" s="108">
        <v>3</v>
      </c>
      <c r="E544" s="143">
        <v>4519156.4241665946</v>
      </c>
      <c r="F544" s="90">
        <f t="shared" si="40"/>
        <v>13557469.272499785</v>
      </c>
      <c r="H544" s="148">
        <f t="shared" si="42"/>
        <v>6326818.9938332327</v>
      </c>
      <c r="I544" s="143">
        <f t="shared" si="43"/>
        <v>1898045.6981499698</v>
      </c>
      <c r="J544" s="90">
        <f t="shared" si="41"/>
        <v>4428773.2956832629</v>
      </c>
      <c r="L544" s="152">
        <f t="shared" si="44"/>
        <v>-271149.38544999529</v>
      </c>
      <c r="M544" s="23"/>
    </row>
    <row r="545" spans="2:13" ht="16.5" customHeight="1" x14ac:dyDescent="0.2">
      <c r="B545" s="131" t="s">
        <v>330</v>
      </c>
      <c r="C545" s="108">
        <v>20525</v>
      </c>
      <c r="D545" s="108">
        <v>116</v>
      </c>
      <c r="E545" s="143">
        <v>10465.3125</v>
      </c>
      <c r="F545" s="90">
        <f t="shared" si="40"/>
        <v>1213976.25</v>
      </c>
      <c r="H545" s="148">
        <f t="shared" si="42"/>
        <v>14651.4375</v>
      </c>
      <c r="I545" s="143">
        <f t="shared" si="43"/>
        <v>4395.4312499999996</v>
      </c>
      <c r="J545" s="90">
        <f t="shared" si="41"/>
        <v>10256.00625</v>
      </c>
      <c r="L545" s="152">
        <f t="shared" si="44"/>
        <v>-24279.524999999958</v>
      </c>
      <c r="M545" s="23"/>
    </row>
    <row r="546" spans="2:13" ht="16.5" customHeight="1" x14ac:dyDescent="0.2">
      <c r="B546" s="131" t="s">
        <v>330</v>
      </c>
      <c r="C546" s="108">
        <v>20526</v>
      </c>
      <c r="D546" s="108">
        <v>15</v>
      </c>
      <c r="E546" s="143">
        <v>83722.5</v>
      </c>
      <c r="F546" s="90">
        <f t="shared" si="40"/>
        <v>1255837.5</v>
      </c>
      <c r="H546" s="148">
        <f t="shared" si="42"/>
        <v>117211.5</v>
      </c>
      <c r="I546" s="143">
        <f t="shared" si="43"/>
        <v>35163.449999999997</v>
      </c>
      <c r="J546" s="90">
        <f t="shared" si="41"/>
        <v>82048.05</v>
      </c>
      <c r="L546" s="152">
        <f t="shared" si="44"/>
        <v>-25116.749999999956</v>
      </c>
      <c r="M546" s="23"/>
    </row>
    <row r="547" spans="2:13" ht="16.5" customHeight="1" x14ac:dyDescent="0.2">
      <c r="B547" s="131" t="s">
        <v>331</v>
      </c>
      <c r="C547" s="108">
        <v>20527</v>
      </c>
      <c r="D547" s="108">
        <v>17</v>
      </c>
      <c r="E547" s="143">
        <v>73872.794117647063</v>
      </c>
      <c r="F547" s="90">
        <f t="shared" si="40"/>
        <v>1255837.5</v>
      </c>
      <c r="H547" s="148">
        <f t="shared" si="42"/>
        <v>103421.91176470589</v>
      </c>
      <c r="I547" s="143">
        <f t="shared" si="43"/>
        <v>31026.573529411766</v>
      </c>
      <c r="J547" s="90">
        <f t="shared" si="41"/>
        <v>72395.338235294126</v>
      </c>
      <c r="L547" s="152">
        <f t="shared" si="44"/>
        <v>-25116.749999999927</v>
      </c>
      <c r="M547" s="23"/>
    </row>
    <row r="548" spans="2:13" ht="16.5" customHeight="1" x14ac:dyDescent="0.2">
      <c r="B548" s="131" t="s">
        <v>332</v>
      </c>
      <c r="C548" s="108">
        <v>20528</v>
      </c>
      <c r="D548" s="108">
        <v>15</v>
      </c>
      <c r="E548" s="143">
        <v>83722.5</v>
      </c>
      <c r="F548" s="90">
        <f t="shared" si="40"/>
        <v>1255837.5</v>
      </c>
      <c r="H548" s="148">
        <f t="shared" si="42"/>
        <v>117211.5</v>
      </c>
      <c r="I548" s="143">
        <f t="shared" si="43"/>
        <v>35163.449999999997</v>
      </c>
      <c r="J548" s="90">
        <f t="shared" si="41"/>
        <v>82048.05</v>
      </c>
      <c r="L548" s="152">
        <f t="shared" si="44"/>
        <v>-25116.749999999956</v>
      </c>
      <c r="M548" s="23"/>
    </row>
    <row r="549" spans="2:13" ht="16.5" customHeight="1" x14ac:dyDescent="0.2">
      <c r="B549" s="131" t="s">
        <v>333</v>
      </c>
      <c r="C549" s="108">
        <v>20529</v>
      </c>
      <c r="D549" s="108">
        <v>3</v>
      </c>
      <c r="E549" s="143">
        <v>4519156.4241665946</v>
      </c>
      <c r="F549" s="90">
        <f t="shared" si="40"/>
        <v>13557469.272499785</v>
      </c>
      <c r="H549" s="148">
        <f t="shared" si="42"/>
        <v>6326818.9938332327</v>
      </c>
      <c r="I549" s="143">
        <f t="shared" si="43"/>
        <v>1898045.6981499698</v>
      </c>
      <c r="J549" s="90">
        <f t="shared" si="41"/>
        <v>4428773.2956832629</v>
      </c>
      <c r="L549" s="152">
        <f t="shared" si="44"/>
        <v>-271149.38544999529</v>
      </c>
      <c r="M549" s="23"/>
    </row>
    <row r="550" spans="2:13" ht="16.5" customHeight="1" x14ac:dyDescent="0.2">
      <c r="B550" s="131" t="s">
        <v>334</v>
      </c>
      <c r="C550" s="108">
        <v>20530</v>
      </c>
      <c r="D550" s="108">
        <v>1090</v>
      </c>
      <c r="E550" s="143">
        <v>25540.742190693567</v>
      </c>
      <c r="F550" s="90">
        <f t="shared" si="40"/>
        <v>27839408.987855989</v>
      </c>
      <c r="H550" s="148">
        <f t="shared" si="42"/>
        <v>35757.039066970996</v>
      </c>
      <c r="I550" s="143">
        <f t="shared" si="43"/>
        <v>10727.111720091298</v>
      </c>
      <c r="J550" s="90">
        <f t="shared" si="41"/>
        <v>25029.927346879696</v>
      </c>
      <c r="L550" s="152">
        <f t="shared" si="44"/>
        <v>-556788.17975711892</v>
      </c>
      <c r="M550" s="23"/>
    </row>
    <row r="551" spans="2:13" ht="16.5" customHeight="1" x14ac:dyDescent="0.2">
      <c r="B551" s="131" t="s">
        <v>335</v>
      </c>
      <c r="C551" s="108">
        <v>20531</v>
      </c>
      <c r="D551" s="108">
        <v>23</v>
      </c>
      <c r="E551" s="143">
        <v>837225</v>
      </c>
      <c r="F551" s="90">
        <f t="shared" si="40"/>
        <v>19256175</v>
      </c>
      <c r="H551" s="148">
        <f t="shared" si="42"/>
        <v>1172115</v>
      </c>
      <c r="I551" s="143">
        <f t="shared" si="43"/>
        <v>351634.5</v>
      </c>
      <c r="J551" s="90">
        <f t="shared" si="41"/>
        <v>820480.5</v>
      </c>
      <c r="L551" s="152">
        <f t="shared" si="44"/>
        <v>-385123.5</v>
      </c>
      <c r="M551" s="23"/>
    </row>
    <row r="552" spans="2:13" ht="16.5" customHeight="1" x14ac:dyDescent="0.2">
      <c r="B552" s="131" t="s">
        <v>336</v>
      </c>
      <c r="C552" s="108">
        <v>20532</v>
      </c>
      <c r="D552" s="108">
        <v>75</v>
      </c>
      <c r="E552" s="143">
        <v>34961.659784604279</v>
      </c>
      <c r="F552" s="90">
        <f t="shared" si="40"/>
        <v>2622124.483845321</v>
      </c>
      <c r="H552" s="148">
        <f t="shared" si="42"/>
        <v>48946.323698445995</v>
      </c>
      <c r="I552" s="143">
        <f t="shared" si="43"/>
        <v>14683.897109533798</v>
      </c>
      <c r="J552" s="90">
        <f t="shared" si="41"/>
        <v>34262.426588912196</v>
      </c>
      <c r="L552" s="152">
        <f t="shared" si="44"/>
        <v>-52442.489676906189</v>
      </c>
      <c r="M552" s="23"/>
    </row>
    <row r="553" spans="2:13" ht="16.5" customHeight="1" x14ac:dyDescent="0.2">
      <c r="B553" s="131" t="s">
        <v>337</v>
      </c>
      <c r="C553" s="108">
        <v>20533</v>
      </c>
      <c r="D553" s="108">
        <v>6</v>
      </c>
      <c r="E553" s="143">
        <v>33735.130327582665</v>
      </c>
      <c r="F553" s="90">
        <f t="shared" si="40"/>
        <v>202410.78196549599</v>
      </c>
      <c r="H553" s="148">
        <f t="shared" si="42"/>
        <v>47229.182458615731</v>
      </c>
      <c r="I553" s="143">
        <f t="shared" si="43"/>
        <v>14168.754737584719</v>
      </c>
      <c r="J553" s="90">
        <f t="shared" si="41"/>
        <v>33060.42772103101</v>
      </c>
      <c r="L553" s="152">
        <f t="shared" si="44"/>
        <v>-4048.2156393099285</v>
      </c>
      <c r="M553" s="23"/>
    </row>
    <row r="554" spans="2:13" ht="16.5" customHeight="1" x14ac:dyDescent="0.2">
      <c r="B554" s="131" t="s">
        <v>338</v>
      </c>
      <c r="C554" s="108">
        <v>20534</v>
      </c>
      <c r="D554" s="108">
        <v>44</v>
      </c>
      <c r="E554" s="143">
        <v>28541.761363636364</v>
      </c>
      <c r="F554" s="90">
        <f t="shared" si="40"/>
        <v>1255837.5</v>
      </c>
      <c r="H554" s="148">
        <f t="shared" si="42"/>
        <v>39958.465909090912</v>
      </c>
      <c r="I554" s="143">
        <f t="shared" si="43"/>
        <v>11987.539772727274</v>
      </c>
      <c r="J554" s="90">
        <f t="shared" si="41"/>
        <v>27970.92613636364</v>
      </c>
      <c r="L554" s="152">
        <f t="shared" si="44"/>
        <v>-25116.749999999869</v>
      </c>
      <c r="M554" s="23"/>
    </row>
    <row r="555" spans="2:13" ht="16.5" customHeight="1" x14ac:dyDescent="0.2">
      <c r="B555" s="131" t="s">
        <v>339</v>
      </c>
      <c r="C555" s="108">
        <v>20535</v>
      </c>
      <c r="D555" s="108">
        <v>10</v>
      </c>
      <c r="E555" s="143">
        <v>29376.75257636491</v>
      </c>
      <c r="F555" s="90">
        <f t="shared" si="40"/>
        <v>293767.52576364909</v>
      </c>
      <c r="H555" s="148">
        <f t="shared" si="42"/>
        <v>41127.453606910873</v>
      </c>
      <c r="I555" s="143">
        <f t="shared" si="43"/>
        <v>12338.236082073261</v>
      </c>
      <c r="J555" s="90">
        <f t="shared" si="41"/>
        <v>28789.217524837612</v>
      </c>
      <c r="L555" s="152">
        <f t="shared" si="44"/>
        <v>-5875.3505152729849</v>
      </c>
      <c r="M555" s="23"/>
    </row>
    <row r="556" spans="2:13" ht="16.5" customHeight="1" x14ac:dyDescent="0.2">
      <c r="B556" s="131" t="s">
        <v>340</v>
      </c>
      <c r="C556" s="108">
        <v>20536</v>
      </c>
      <c r="D556" s="108">
        <v>3</v>
      </c>
      <c r="E556" s="143">
        <v>34961.659784604279</v>
      </c>
      <c r="F556" s="90">
        <f t="shared" si="40"/>
        <v>104884.97935381284</v>
      </c>
      <c r="H556" s="148">
        <f t="shared" si="42"/>
        <v>48946.323698445995</v>
      </c>
      <c r="I556" s="143">
        <f t="shared" si="43"/>
        <v>14683.897109533798</v>
      </c>
      <c r="J556" s="90">
        <f t="shared" si="41"/>
        <v>34262.426588912196</v>
      </c>
      <c r="L556" s="152">
        <f t="shared" si="44"/>
        <v>-2097.6995870762476</v>
      </c>
      <c r="M556" s="23"/>
    </row>
    <row r="557" spans="2:13" ht="16.5" customHeight="1" x14ac:dyDescent="0.2">
      <c r="B557" s="131" t="s">
        <v>341</v>
      </c>
      <c r="C557" s="108">
        <v>20537</v>
      </c>
      <c r="D557" s="108">
        <v>10</v>
      </c>
      <c r="E557" s="143">
        <v>34961.659784604279</v>
      </c>
      <c r="F557" s="90">
        <f t="shared" si="40"/>
        <v>349616.59784604277</v>
      </c>
      <c r="H557" s="148">
        <f t="shared" si="42"/>
        <v>48946.323698445995</v>
      </c>
      <c r="I557" s="143">
        <f t="shared" si="43"/>
        <v>14683.897109533798</v>
      </c>
      <c r="J557" s="90">
        <f t="shared" si="41"/>
        <v>34262.426588912196</v>
      </c>
      <c r="L557" s="152">
        <f t="shared" si="44"/>
        <v>-6992.3319569208252</v>
      </c>
      <c r="M557" s="23"/>
    </row>
    <row r="558" spans="2:13" ht="16.5" customHeight="1" x14ac:dyDescent="0.2">
      <c r="B558" s="131" t="s">
        <v>342</v>
      </c>
      <c r="C558" s="108">
        <v>20538</v>
      </c>
      <c r="D558" s="108">
        <v>2</v>
      </c>
      <c r="E558" s="143">
        <v>34961.659784604279</v>
      </c>
      <c r="F558" s="90">
        <f t="shared" si="40"/>
        <v>69923.319569208557</v>
      </c>
      <c r="H558" s="148">
        <f t="shared" si="42"/>
        <v>48946.323698445995</v>
      </c>
      <c r="I558" s="143">
        <f t="shared" si="43"/>
        <v>14683.897109533798</v>
      </c>
      <c r="J558" s="90">
        <f t="shared" si="41"/>
        <v>34262.426588912196</v>
      </c>
      <c r="L558" s="152">
        <f t="shared" si="44"/>
        <v>-1398.466391384165</v>
      </c>
      <c r="M558" s="23"/>
    </row>
    <row r="559" spans="2:13" ht="16.5" customHeight="1" x14ac:dyDescent="0.2">
      <c r="B559" s="131" t="s">
        <v>343</v>
      </c>
      <c r="C559" s="108">
        <v>20539</v>
      </c>
      <c r="D559" s="108">
        <v>40</v>
      </c>
      <c r="E559" s="143">
        <v>6434.1407995977534</v>
      </c>
      <c r="F559" s="90">
        <f t="shared" si="40"/>
        <v>257365.63198391013</v>
      </c>
      <c r="H559" s="148">
        <f t="shared" si="42"/>
        <v>9007.7971194368547</v>
      </c>
      <c r="I559" s="143">
        <f t="shared" si="43"/>
        <v>2702.3391358310564</v>
      </c>
      <c r="J559" s="90">
        <f t="shared" si="41"/>
        <v>6305.4579836057983</v>
      </c>
      <c r="L559" s="152">
        <f t="shared" si="44"/>
        <v>-5147.3126396782027</v>
      </c>
      <c r="M559" s="23"/>
    </row>
    <row r="560" spans="2:13" ht="16.5" customHeight="1" x14ac:dyDescent="0.2">
      <c r="B560" s="131" t="s">
        <v>344</v>
      </c>
      <c r="C560" s="108">
        <v>20540</v>
      </c>
      <c r="D560" s="108">
        <v>6</v>
      </c>
      <c r="E560" s="143">
        <v>16978.727709178755</v>
      </c>
      <c r="F560" s="90">
        <f t="shared" si="40"/>
        <v>101872.36625507253</v>
      </c>
      <c r="H560" s="148">
        <f t="shared" si="42"/>
        <v>23770.218792850257</v>
      </c>
      <c r="I560" s="143">
        <f t="shared" si="43"/>
        <v>7131.0656378550766</v>
      </c>
      <c r="J560" s="90">
        <f t="shared" si="41"/>
        <v>16639.15315499518</v>
      </c>
      <c r="L560" s="152">
        <f t="shared" si="44"/>
        <v>-2037.4473251014497</v>
      </c>
      <c r="M560" s="23"/>
    </row>
    <row r="561" spans="2:13" ht="16.5" customHeight="1" x14ac:dyDescent="0.2">
      <c r="B561" s="131" t="s">
        <v>345</v>
      </c>
      <c r="C561" s="108">
        <v>20541</v>
      </c>
      <c r="D561" s="108">
        <v>75</v>
      </c>
      <c r="E561" s="143">
        <v>16744.5</v>
      </c>
      <c r="F561" s="90">
        <f t="shared" si="40"/>
        <v>1255837.5</v>
      </c>
      <c r="H561" s="148">
        <f t="shared" si="42"/>
        <v>23442.3</v>
      </c>
      <c r="I561" s="143">
        <f t="shared" si="43"/>
        <v>7032.69</v>
      </c>
      <c r="J561" s="90">
        <f t="shared" si="41"/>
        <v>16409.61</v>
      </c>
      <c r="L561" s="152">
        <f t="shared" si="44"/>
        <v>-25116.749999999956</v>
      </c>
      <c r="M561" s="23"/>
    </row>
    <row r="562" spans="2:13" ht="16.5" customHeight="1" x14ac:dyDescent="0.2">
      <c r="B562" s="131" t="s">
        <v>346</v>
      </c>
      <c r="C562" s="108">
        <v>20542</v>
      </c>
      <c r="D562" s="108">
        <v>10</v>
      </c>
      <c r="E562" s="143">
        <v>13494.052131033066</v>
      </c>
      <c r="F562" s="90">
        <f t="shared" si="40"/>
        <v>134940.52131033066</v>
      </c>
      <c r="H562" s="148">
        <f t="shared" si="42"/>
        <v>18891.672983446293</v>
      </c>
      <c r="I562" s="143">
        <f t="shared" si="43"/>
        <v>5667.5018950338881</v>
      </c>
      <c r="J562" s="90">
        <f t="shared" si="41"/>
        <v>13224.171088412404</v>
      </c>
      <c r="L562" s="152">
        <f t="shared" si="44"/>
        <v>-2698.810426206619</v>
      </c>
      <c r="M562" s="23"/>
    </row>
    <row r="563" spans="2:13" ht="16.5" customHeight="1" x14ac:dyDescent="0.2">
      <c r="B563" s="131" t="s">
        <v>347</v>
      </c>
      <c r="C563" s="108">
        <v>20543</v>
      </c>
      <c r="D563" s="108">
        <v>10</v>
      </c>
      <c r="E563" s="143">
        <v>14759.119518317417</v>
      </c>
      <c r="F563" s="90">
        <f t="shared" si="40"/>
        <v>147591.19518317416</v>
      </c>
      <c r="H563" s="148">
        <f t="shared" si="42"/>
        <v>20662.767325644385</v>
      </c>
      <c r="I563" s="143">
        <f t="shared" si="43"/>
        <v>6198.8301976933153</v>
      </c>
      <c r="J563" s="90">
        <f t="shared" si="41"/>
        <v>14463.937127951071</v>
      </c>
      <c r="L563" s="152">
        <f t="shared" si="44"/>
        <v>-2951.8239036634623</v>
      </c>
      <c r="M563" s="23"/>
    </row>
    <row r="564" spans="2:13" ht="16.5" customHeight="1" x14ac:dyDescent="0.2">
      <c r="B564" s="131" t="s">
        <v>348</v>
      </c>
      <c r="C564" s="108">
        <v>20544</v>
      </c>
      <c r="D564" s="108">
        <v>10</v>
      </c>
      <c r="E564" s="143">
        <v>14759.119518317417</v>
      </c>
      <c r="F564" s="90">
        <f t="shared" si="40"/>
        <v>147591.19518317416</v>
      </c>
      <c r="H564" s="148">
        <f t="shared" si="42"/>
        <v>20662.767325644385</v>
      </c>
      <c r="I564" s="143">
        <f t="shared" si="43"/>
        <v>6198.8301976933153</v>
      </c>
      <c r="J564" s="90">
        <f t="shared" si="41"/>
        <v>14463.937127951071</v>
      </c>
      <c r="L564" s="152">
        <f t="shared" si="44"/>
        <v>-2951.8239036634623</v>
      </c>
      <c r="M564" s="23"/>
    </row>
    <row r="565" spans="2:13" ht="16.5" customHeight="1" x14ac:dyDescent="0.2">
      <c r="B565" s="131" t="s">
        <v>349</v>
      </c>
      <c r="C565" s="108">
        <v>20545</v>
      </c>
      <c r="D565" s="108">
        <v>10</v>
      </c>
      <c r="E565" s="143">
        <v>14759.119518317417</v>
      </c>
      <c r="F565" s="90">
        <f t="shared" si="40"/>
        <v>147591.19518317416</v>
      </c>
      <c r="H565" s="148">
        <f t="shared" si="42"/>
        <v>20662.767325644385</v>
      </c>
      <c r="I565" s="143">
        <f t="shared" si="43"/>
        <v>6198.8301976933153</v>
      </c>
      <c r="J565" s="90">
        <f t="shared" si="41"/>
        <v>14463.937127951071</v>
      </c>
      <c r="L565" s="152">
        <f t="shared" si="44"/>
        <v>-2951.8239036634623</v>
      </c>
      <c r="M565" s="23"/>
    </row>
    <row r="566" spans="2:13" ht="16.5" customHeight="1" x14ac:dyDescent="0.2">
      <c r="B566" s="131" t="s">
        <v>350</v>
      </c>
      <c r="C566" s="108">
        <v>20546</v>
      </c>
      <c r="D566" s="108">
        <v>5</v>
      </c>
      <c r="E566" s="143">
        <v>7674.7421495250564</v>
      </c>
      <c r="F566" s="90">
        <f t="shared" si="40"/>
        <v>38373.710747625286</v>
      </c>
      <c r="H566" s="148">
        <f t="shared" si="42"/>
        <v>10744.639009335078</v>
      </c>
      <c r="I566" s="143">
        <f t="shared" si="43"/>
        <v>3223.3917028005235</v>
      </c>
      <c r="J566" s="90">
        <f t="shared" si="41"/>
        <v>7521.2473065345548</v>
      </c>
      <c r="L566" s="152">
        <f t="shared" si="44"/>
        <v>-767.47421495250819</v>
      </c>
      <c r="M566" s="23"/>
    </row>
    <row r="567" spans="2:13" ht="16.5" customHeight="1" x14ac:dyDescent="0.2">
      <c r="B567" s="131" t="s">
        <v>351</v>
      </c>
      <c r="C567" s="108">
        <v>20547</v>
      </c>
      <c r="D567" s="108">
        <v>3</v>
      </c>
      <c r="E567" s="143">
        <v>698184.95790184464</v>
      </c>
      <c r="F567" s="90">
        <f t="shared" si="40"/>
        <v>2094554.8737055338</v>
      </c>
      <c r="H567" s="148">
        <f t="shared" si="42"/>
        <v>977458.94106258242</v>
      </c>
      <c r="I567" s="143">
        <f t="shared" si="43"/>
        <v>293237.68231877469</v>
      </c>
      <c r="J567" s="90">
        <f t="shared" si="41"/>
        <v>684221.25874380767</v>
      </c>
      <c r="L567" s="152">
        <f t="shared" si="44"/>
        <v>-41891.097474110895</v>
      </c>
      <c r="M567" s="23"/>
    </row>
    <row r="568" spans="2:13" ht="16.5" customHeight="1" x14ac:dyDescent="0.2">
      <c r="B568" s="131" t="s">
        <v>352</v>
      </c>
      <c r="C568" s="108">
        <v>20548</v>
      </c>
      <c r="D568" s="108">
        <v>16</v>
      </c>
      <c r="E568" s="143">
        <v>4986.7081157828188</v>
      </c>
      <c r="F568" s="90">
        <f t="shared" si="40"/>
        <v>79787.329852525101</v>
      </c>
      <c r="H568" s="148">
        <f t="shared" si="42"/>
        <v>6981.3913620959465</v>
      </c>
      <c r="I568" s="143">
        <f t="shared" si="43"/>
        <v>2094.417408628784</v>
      </c>
      <c r="J568" s="90">
        <f t="shared" si="41"/>
        <v>4886.9739534671626</v>
      </c>
      <c r="L568" s="152">
        <f t="shared" si="44"/>
        <v>-1595.7465970505</v>
      </c>
      <c r="M568" s="23"/>
    </row>
    <row r="569" spans="2:13" ht="16.5" customHeight="1" x14ac:dyDescent="0.2">
      <c r="B569" s="131" t="s">
        <v>353</v>
      </c>
      <c r="C569" s="108">
        <v>20549</v>
      </c>
      <c r="D569" s="108">
        <v>800</v>
      </c>
      <c r="E569" s="143">
        <v>327.37997387801266</v>
      </c>
      <c r="F569" s="90">
        <f t="shared" si="40"/>
        <v>261903.97910241014</v>
      </c>
      <c r="H569" s="148">
        <f t="shared" si="42"/>
        <v>458.33196342921769</v>
      </c>
      <c r="I569" s="143">
        <f t="shared" si="43"/>
        <v>137.49958902876531</v>
      </c>
      <c r="J569" s="90">
        <f t="shared" si="41"/>
        <v>320.83237440045241</v>
      </c>
      <c r="L569" s="152">
        <f t="shared" si="44"/>
        <v>-5238.0795820482035</v>
      </c>
      <c r="M569" s="23"/>
    </row>
    <row r="570" spans="2:13" ht="16.5" customHeight="1" x14ac:dyDescent="0.2">
      <c r="B570" s="131" t="s">
        <v>354</v>
      </c>
      <c r="C570" s="108">
        <v>20550</v>
      </c>
      <c r="D570" s="108">
        <v>500</v>
      </c>
      <c r="E570" s="143">
        <v>327.37997387801266</v>
      </c>
      <c r="F570" s="90">
        <f t="shared" si="40"/>
        <v>163689.98693900634</v>
      </c>
      <c r="H570" s="148">
        <f t="shared" si="42"/>
        <v>458.33196342921769</v>
      </c>
      <c r="I570" s="143">
        <f t="shared" si="43"/>
        <v>137.49958902876531</v>
      </c>
      <c r="J570" s="90">
        <f t="shared" si="41"/>
        <v>320.83237440045241</v>
      </c>
      <c r="L570" s="152">
        <f t="shared" si="44"/>
        <v>-3273.799738780127</v>
      </c>
      <c r="M570" s="23"/>
    </row>
    <row r="571" spans="2:13" ht="16.5" customHeight="1" x14ac:dyDescent="0.2">
      <c r="B571" s="131" t="s">
        <v>355</v>
      </c>
      <c r="C571" s="108">
        <v>20551</v>
      </c>
      <c r="D571" s="108">
        <v>11</v>
      </c>
      <c r="E571" s="143">
        <v>28953.633598189888</v>
      </c>
      <c r="F571" s="90">
        <f t="shared" si="40"/>
        <v>318489.96958008874</v>
      </c>
      <c r="H571" s="148">
        <f t="shared" si="42"/>
        <v>40535.087037465841</v>
      </c>
      <c r="I571" s="143">
        <f t="shared" si="43"/>
        <v>12160.526111239751</v>
      </c>
      <c r="J571" s="90">
        <f t="shared" si="41"/>
        <v>28374.560926226091</v>
      </c>
      <c r="L571" s="152">
        <f t="shared" si="44"/>
        <v>-6369.7993916017658</v>
      </c>
      <c r="M571" s="23"/>
    </row>
    <row r="572" spans="2:13" ht="16.5" customHeight="1" x14ac:dyDescent="0.2">
      <c r="B572" s="131" t="s">
        <v>356</v>
      </c>
      <c r="C572" s="108">
        <v>20552</v>
      </c>
      <c r="D572" s="108">
        <v>1</v>
      </c>
      <c r="E572" s="143">
        <v>255818.75</v>
      </c>
      <c r="F572" s="90">
        <f t="shared" si="40"/>
        <v>255818.75</v>
      </c>
      <c r="H572" s="148">
        <f t="shared" si="42"/>
        <v>358146.25</v>
      </c>
      <c r="I572" s="143">
        <f t="shared" si="43"/>
        <v>107443.875</v>
      </c>
      <c r="J572" s="90">
        <f t="shared" si="41"/>
        <v>250702.375</v>
      </c>
      <c r="L572" s="152">
        <f t="shared" si="44"/>
        <v>-5116.375</v>
      </c>
      <c r="M572" s="23"/>
    </row>
    <row r="573" spans="2:13" ht="16.5" customHeight="1" x14ac:dyDescent="0.2">
      <c r="B573" s="131" t="s">
        <v>357</v>
      </c>
      <c r="C573" s="108">
        <v>20553</v>
      </c>
      <c r="D573" s="108">
        <v>9</v>
      </c>
      <c r="E573" s="143">
        <v>6434.1407995977534</v>
      </c>
      <c r="F573" s="90">
        <f t="shared" si="40"/>
        <v>57907.267196379777</v>
      </c>
      <c r="H573" s="148">
        <f t="shared" si="42"/>
        <v>9007.7971194368547</v>
      </c>
      <c r="I573" s="143">
        <f t="shared" si="43"/>
        <v>2702.3391358310564</v>
      </c>
      <c r="J573" s="90">
        <f t="shared" si="41"/>
        <v>6305.4579836057983</v>
      </c>
      <c r="L573" s="152">
        <f t="shared" si="44"/>
        <v>-1158.1453439275956</v>
      </c>
      <c r="M573" s="23"/>
    </row>
    <row r="574" spans="2:13" ht="16.5" customHeight="1" x14ac:dyDescent="0.2">
      <c r="B574" s="131" t="s">
        <v>358</v>
      </c>
      <c r="C574" s="108">
        <v>20554</v>
      </c>
      <c r="D574" s="108">
        <v>9</v>
      </c>
      <c r="E574" s="143">
        <v>4182.1915197385397</v>
      </c>
      <c r="F574" s="90">
        <f t="shared" si="40"/>
        <v>37639.723677646856</v>
      </c>
      <c r="H574" s="148">
        <f t="shared" si="42"/>
        <v>5855.0681276339556</v>
      </c>
      <c r="I574" s="143">
        <f t="shared" si="43"/>
        <v>1756.5204382901866</v>
      </c>
      <c r="J574" s="90">
        <f t="shared" si="41"/>
        <v>4098.547689343769</v>
      </c>
      <c r="L574" s="152">
        <f t="shared" si="44"/>
        <v>-752.79447355293632</v>
      </c>
      <c r="M574" s="23"/>
    </row>
    <row r="575" spans="2:13" ht="16.5" customHeight="1" x14ac:dyDescent="0.2">
      <c r="B575" s="131" t="s">
        <v>359</v>
      </c>
      <c r="C575" s="108">
        <v>20555</v>
      </c>
      <c r="D575" s="108">
        <v>4</v>
      </c>
      <c r="E575" s="143">
        <v>27783.372615019776</v>
      </c>
      <c r="F575" s="90">
        <f t="shared" si="40"/>
        <v>111133.49046007911</v>
      </c>
      <c r="H575" s="148">
        <f t="shared" si="42"/>
        <v>38896.721661027688</v>
      </c>
      <c r="I575" s="143">
        <f t="shared" si="43"/>
        <v>11669.016498308307</v>
      </c>
      <c r="J575" s="90">
        <f t="shared" si="41"/>
        <v>27227.70516271938</v>
      </c>
      <c r="L575" s="152">
        <f t="shared" si="44"/>
        <v>-2222.6698092015868</v>
      </c>
      <c r="M575" s="23"/>
    </row>
    <row r="576" spans="2:13" ht="16.5" customHeight="1" x14ac:dyDescent="0.2">
      <c r="B576" s="131" t="s">
        <v>360</v>
      </c>
      <c r="C576" s="108">
        <v>20556</v>
      </c>
      <c r="D576" s="108">
        <v>2</v>
      </c>
      <c r="E576" s="143">
        <v>170545.83333333334</v>
      </c>
      <c r="F576" s="90">
        <f t="shared" si="40"/>
        <v>341091.66666666669</v>
      </c>
      <c r="H576" s="148">
        <f t="shared" si="42"/>
        <v>238764.16666666669</v>
      </c>
      <c r="I576" s="143">
        <f t="shared" si="43"/>
        <v>71629.25</v>
      </c>
      <c r="J576" s="90">
        <f t="shared" si="41"/>
        <v>167134.91666666669</v>
      </c>
      <c r="L576" s="152">
        <f t="shared" si="44"/>
        <v>-6821.8333333333139</v>
      </c>
      <c r="M576" s="23"/>
    </row>
    <row r="577" spans="2:13" ht="16.5" customHeight="1" x14ac:dyDescent="0.2">
      <c r="B577" s="131" t="s">
        <v>361</v>
      </c>
      <c r="C577" s="108">
        <v>20557</v>
      </c>
      <c r="D577" s="108">
        <v>7</v>
      </c>
      <c r="E577" s="143">
        <v>212234.0963647344</v>
      </c>
      <c r="F577" s="90">
        <f t="shared" si="40"/>
        <v>1485638.6745531408</v>
      </c>
      <c r="H577" s="148">
        <f t="shared" si="42"/>
        <v>297127.73491062818</v>
      </c>
      <c r="I577" s="143">
        <f t="shared" si="43"/>
        <v>89138.320473188447</v>
      </c>
      <c r="J577" s="90">
        <f t="shared" si="41"/>
        <v>207989.41443743973</v>
      </c>
      <c r="L577" s="152">
        <f t="shared" si="44"/>
        <v>-29712.773491062719</v>
      </c>
      <c r="M577" s="23"/>
    </row>
    <row r="578" spans="2:13" ht="16.5" customHeight="1" x14ac:dyDescent="0.2">
      <c r="B578" s="131" t="s">
        <v>362</v>
      </c>
      <c r="C578" s="108">
        <v>20558</v>
      </c>
      <c r="D578" s="108">
        <v>2</v>
      </c>
      <c r="E578" s="143">
        <v>255818.75</v>
      </c>
      <c r="F578" s="90">
        <f t="shared" si="40"/>
        <v>511637.5</v>
      </c>
      <c r="H578" s="148">
        <f t="shared" si="42"/>
        <v>358146.25</v>
      </c>
      <c r="I578" s="143">
        <f t="shared" si="43"/>
        <v>107443.875</v>
      </c>
      <c r="J578" s="90">
        <f t="shared" si="41"/>
        <v>250702.375</v>
      </c>
      <c r="L578" s="152">
        <f t="shared" si="44"/>
        <v>-10232.75</v>
      </c>
      <c r="M578" s="23"/>
    </row>
    <row r="579" spans="2:13" ht="16.5" customHeight="1" x14ac:dyDescent="0.2">
      <c r="B579" s="131" t="s">
        <v>363</v>
      </c>
      <c r="C579" s="108">
        <v>20559</v>
      </c>
      <c r="D579" s="108">
        <v>2</v>
      </c>
      <c r="E579" s="143">
        <v>255818.75</v>
      </c>
      <c r="F579" s="90">
        <f t="shared" si="40"/>
        <v>511637.5</v>
      </c>
      <c r="H579" s="148">
        <f t="shared" si="42"/>
        <v>358146.25</v>
      </c>
      <c r="I579" s="143">
        <f t="shared" si="43"/>
        <v>107443.875</v>
      </c>
      <c r="J579" s="90">
        <f t="shared" si="41"/>
        <v>250702.375</v>
      </c>
      <c r="L579" s="152">
        <f t="shared" si="44"/>
        <v>-10232.75</v>
      </c>
      <c r="M579" s="23"/>
    </row>
    <row r="580" spans="2:13" ht="16.5" customHeight="1" x14ac:dyDescent="0.2">
      <c r="B580" s="131" t="s">
        <v>364</v>
      </c>
      <c r="C580" s="108">
        <v>20560</v>
      </c>
      <c r="D580" s="108">
        <v>1</v>
      </c>
      <c r="E580" s="143">
        <v>4825.6055996983141</v>
      </c>
      <c r="F580" s="90">
        <f t="shared" si="40"/>
        <v>4825.6055996983141</v>
      </c>
      <c r="H580" s="148">
        <f t="shared" si="42"/>
        <v>6755.8478395776401</v>
      </c>
      <c r="I580" s="143">
        <f t="shared" si="43"/>
        <v>2026.7543518732919</v>
      </c>
      <c r="J580" s="90">
        <f t="shared" si="41"/>
        <v>4729.0934877043483</v>
      </c>
      <c r="L580" s="152">
        <f t="shared" si="44"/>
        <v>-96.512111993965846</v>
      </c>
      <c r="M580" s="23"/>
    </row>
    <row r="581" spans="2:13" ht="16.5" customHeight="1" x14ac:dyDescent="0.2">
      <c r="B581" s="131" t="s">
        <v>365</v>
      </c>
      <c r="C581" s="108">
        <v>20561</v>
      </c>
      <c r="D581" s="108">
        <v>9</v>
      </c>
      <c r="E581" s="143">
        <v>34961.659784604279</v>
      </c>
      <c r="F581" s="90">
        <f t="shared" si="40"/>
        <v>314654.9380614385</v>
      </c>
      <c r="H581" s="148">
        <f t="shared" si="42"/>
        <v>48946.323698445995</v>
      </c>
      <c r="I581" s="143">
        <f t="shared" si="43"/>
        <v>14683.897109533798</v>
      </c>
      <c r="J581" s="90">
        <f t="shared" si="41"/>
        <v>34262.426588912196</v>
      </c>
      <c r="L581" s="152">
        <f t="shared" si="44"/>
        <v>-6293.0987612287427</v>
      </c>
      <c r="M581" s="23"/>
    </row>
    <row r="582" spans="2:13" ht="16.5" customHeight="1" x14ac:dyDescent="0.2">
      <c r="B582" s="131" t="s">
        <v>366</v>
      </c>
      <c r="C582" s="108">
        <v>20562</v>
      </c>
      <c r="D582" s="108">
        <v>9</v>
      </c>
      <c r="E582" s="143">
        <v>106552.38541666667</v>
      </c>
      <c r="F582" s="90">
        <f t="shared" si="40"/>
        <v>958971.46875</v>
      </c>
      <c r="H582" s="148">
        <f t="shared" si="42"/>
        <v>149173.33958333335</v>
      </c>
      <c r="I582" s="143">
        <f t="shared" si="43"/>
        <v>44752.001875000002</v>
      </c>
      <c r="J582" s="90">
        <f t="shared" si="41"/>
        <v>104421.33770833335</v>
      </c>
      <c r="L582" s="152">
        <f t="shared" si="44"/>
        <v>-19179.42937499992</v>
      </c>
      <c r="M582" s="23"/>
    </row>
    <row r="583" spans="2:13" ht="16.5" customHeight="1" x14ac:dyDescent="0.2">
      <c r="B583" s="131" t="s">
        <v>367</v>
      </c>
      <c r="C583" s="108">
        <v>20563</v>
      </c>
      <c r="D583" s="108">
        <v>100</v>
      </c>
      <c r="E583" s="143">
        <v>18605</v>
      </c>
      <c r="F583" s="90">
        <f t="shared" si="40"/>
        <v>1860500</v>
      </c>
      <c r="H583" s="148">
        <f t="shared" si="42"/>
        <v>26047</v>
      </c>
      <c r="I583" s="143">
        <f t="shared" si="43"/>
        <v>7814.0999999999995</v>
      </c>
      <c r="J583" s="90">
        <f t="shared" si="41"/>
        <v>18232.900000000001</v>
      </c>
      <c r="L583" s="152">
        <f t="shared" si="44"/>
        <v>-37209.999999999854</v>
      </c>
      <c r="M583" s="23"/>
    </row>
    <row r="584" spans="2:13" ht="16.5" customHeight="1" x14ac:dyDescent="0.2">
      <c r="B584" s="131" t="s">
        <v>368</v>
      </c>
      <c r="C584" s="108">
        <v>20564</v>
      </c>
      <c r="D584" s="108">
        <v>99</v>
      </c>
      <c r="E584" s="143">
        <v>18605</v>
      </c>
      <c r="F584" s="90">
        <f t="shared" si="40"/>
        <v>1841895</v>
      </c>
      <c r="H584" s="148">
        <f t="shared" si="42"/>
        <v>26047</v>
      </c>
      <c r="I584" s="143">
        <f t="shared" si="43"/>
        <v>7814.0999999999995</v>
      </c>
      <c r="J584" s="90">
        <f t="shared" si="41"/>
        <v>18232.900000000001</v>
      </c>
      <c r="L584" s="152">
        <f t="shared" si="44"/>
        <v>-36837.899999999856</v>
      </c>
      <c r="M584" s="23"/>
    </row>
    <row r="585" spans="2:13" ht="16.5" customHeight="1" x14ac:dyDescent="0.2">
      <c r="B585" s="131" t="s">
        <v>369</v>
      </c>
      <c r="C585" s="108">
        <v>20565</v>
      </c>
      <c r="D585" s="108">
        <v>1000</v>
      </c>
      <c r="E585" s="143">
        <v>1.1162999999999998</v>
      </c>
      <c r="F585" s="90">
        <f t="shared" si="40"/>
        <v>1116.3</v>
      </c>
      <c r="H585" s="148">
        <f t="shared" si="42"/>
        <v>1.5628199999999999</v>
      </c>
      <c r="I585" s="143">
        <f t="shared" si="43"/>
        <v>0.46884599999999993</v>
      </c>
      <c r="J585" s="90">
        <f t="shared" si="41"/>
        <v>1.093974</v>
      </c>
      <c r="L585" s="152">
        <f t="shared" si="44"/>
        <v>-22.325999999999844</v>
      </c>
      <c r="M585" s="23"/>
    </row>
    <row r="586" spans="2:13" ht="16.5" customHeight="1" x14ac:dyDescent="0.2">
      <c r="B586" s="131" t="s">
        <v>370</v>
      </c>
      <c r="C586" s="108">
        <v>20566</v>
      </c>
      <c r="D586" s="108">
        <v>1000</v>
      </c>
      <c r="E586" s="143">
        <v>1.1162999999999998</v>
      </c>
      <c r="F586" s="90">
        <f t="shared" si="40"/>
        <v>1116.3</v>
      </c>
      <c r="H586" s="148">
        <f t="shared" si="42"/>
        <v>1.5628199999999999</v>
      </c>
      <c r="I586" s="143">
        <f t="shared" si="43"/>
        <v>0.46884599999999993</v>
      </c>
      <c r="J586" s="90">
        <f t="shared" si="41"/>
        <v>1.093974</v>
      </c>
      <c r="L586" s="152">
        <f t="shared" si="44"/>
        <v>-22.325999999999844</v>
      </c>
      <c r="M586" s="23"/>
    </row>
    <row r="587" spans="2:13" ht="16.5" customHeight="1" x14ac:dyDescent="0.2">
      <c r="B587" s="131" t="s">
        <v>371</v>
      </c>
      <c r="C587" s="108">
        <v>20567</v>
      </c>
      <c r="D587" s="108">
        <v>1</v>
      </c>
      <c r="E587" s="143">
        <v>16942.632397522881</v>
      </c>
      <c r="F587" s="90">
        <f t="shared" si="40"/>
        <v>16942.632397522881</v>
      </c>
      <c r="H587" s="148">
        <f t="shared" si="42"/>
        <v>23719.685356532034</v>
      </c>
      <c r="I587" s="143">
        <f t="shared" si="43"/>
        <v>7115.9056069596099</v>
      </c>
      <c r="J587" s="90">
        <f t="shared" si="41"/>
        <v>16603.779749572423</v>
      </c>
      <c r="L587" s="152">
        <f t="shared" si="44"/>
        <v>-338.85264795045805</v>
      </c>
      <c r="M587" s="23"/>
    </row>
    <row r="588" spans="2:13" ht="16.5" customHeight="1" x14ac:dyDescent="0.2">
      <c r="B588" s="131" t="s">
        <v>372</v>
      </c>
      <c r="C588" s="108">
        <v>20568</v>
      </c>
      <c r="D588" s="108">
        <v>115</v>
      </c>
      <c r="E588" s="143">
        <v>2059.7372734430296</v>
      </c>
      <c r="F588" s="90">
        <f t="shared" si="40"/>
        <v>236869.78644594841</v>
      </c>
      <c r="H588" s="148">
        <f t="shared" si="42"/>
        <v>2883.6321828202417</v>
      </c>
      <c r="I588" s="143">
        <f t="shared" si="43"/>
        <v>865.08965484607245</v>
      </c>
      <c r="J588" s="90">
        <f t="shared" si="41"/>
        <v>2018.5425279741694</v>
      </c>
      <c r="L588" s="152">
        <f t="shared" si="44"/>
        <v>-4737.3957289189257</v>
      </c>
      <c r="M588" s="23"/>
    </row>
    <row r="589" spans="2:13" ht="16.5" customHeight="1" x14ac:dyDescent="0.2">
      <c r="B589" s="131" t="s">
        <v>373</v>
      </c>
      <c r="C589" s="108">
        <v>20569</v>
      </c>
      <c r="D589" s="108">
        <v>20</v>
      </c>
      <c r="E589" s="143">
        <v>453.32506002229138</v>
      </c>
      <c r="F589" s="90">
        <f t="shared" si="40"/>
        <v>9066.5012004458276</v>
      </c>
      <c r="H589" s="148">
        <f t="shared" si="42"/>
        <v>634.65508403120793</v>
      </c>
      <c r="I589" s="143">
        <f t="shared" si="43"/>
        <v>190.39652520936238</v>
      </c>
      <c r="J589" s="90">
        <f t="shared" si="41"/>
        <v>444.25855882184555</v>
      </c>
      <c r="L589" s="152">
        <f t="shared" si="44"/>
        <v>-181.33002400891655</v>
      </c>
      <c r="M589" s="23"/>
    </row>
    <row r="590" spans="2:13" ht="16.5" customHeight="1" x14ac:dyDescent="0.2">
      <c r="B590" s="131" t="s">
        <v>374</v>
      </c>
      <c r="C590" s="108">
        <v>20570</v>
      </c>
      <c r="D590" s="108">
        <v>39</v>
      </c>
      <c r="E590" s="143">
        <v>6974.2316926506355</v>
      </c>
      <c r="F590" s="90">
        <f t="shared" si="40"/>
        <v>271995.0360133748</v>
      </c>
      <c r="H590" s="148">
        <f t="shared" si="42"/>
        <v>9763.9243697108905</v>
      </c>
      <c r="I590" s="143">
        <f t="shared" si="43"/>
        <v>2929.1773109132669</v>
      </c>
      <c r="J590" s="90">
        <f t="shared" si="41"/>
        <v>6834.747058797624</v>
      </c>
      <c r="L590" s="152">
        <f t="shared" si="44"/>
        <v>-5439.9007202674475</v>
      </c>
      <c r="M590" s="23"/>
    </row>
    <row r="591" spans="2:13" ht="16.5" customHeight="1" x14ac:dyDescent="0.2">
      <c r="B591" s="131" t="s">
        <v>375</v>
      </c>
      <c r="C591" s="108">
        <v>20571</v>
      </c>
      <c r="D591" s="108">
        <v>50</v>
      </c>
      <c r="E591" s="143">
        <v>5767.2643656404825</v>
      </c>
      <c r="F591" s="90">
        <f t="shared" si="40"/>
        <v>288363.21828202414</v>
      </c>
      <c r="H591" s="148">
        <f t="shared" si="42"/>
        <v>8074.1701118966757</v>
      </c>
      <c r="I591" s="143">
        <f t="shared" si="43"/>
        <v>2422.2510335690026</v>
      </c>
      <c r="J591" s="90">
        <f t="shared" si="41"/>
        <v>5651.9190783276736</v>
      </c>
      <c r="L591" s="152">
        <f t="shared" si="44"/>
        <v>-5767.2643656404489</v>
      </c>
      <c r="M591" s="23"/>
    </row>
    <row r="592" spans="2:13" ht="16.5" customHeight="1" x14ac:dyDescent="0.2">
      <c r="B592" s="131" t="s">
        <v>376</v>
      </c>
      <c r="C592" s="108">
        <v>20572</v>
      </c>
      <c r="D592" s="108">
        <v>51</v>
      </c>
      <c r="E592" s="143">
        <v>29900.892857142859</v>
      </c>
      <c r="F592" s="90">
        <f t="shared" si="40"/>
        <v>1524945.5357142857</v>
      </c>
      <c r="H592" s="148">
        <f t="shared" si="42"/>
        <v>41861.25</v>
      </c>
      <c r="I592" s="143">
        <f t="shared" si="43"/>
        <v>12558.375</v>
      </c>
      <c r="J592" s="90">
        <f t="shared" si="41"/>
        <v>29302.875</v>
      </c>
      <c r="L592" s="152">
        <f t="shared" si="44"/>
        <v>-30498.910714285794</v>
      </c>
      <c r="M592" s="23"/>
    </row>
    <row r="593" spans="2:13" ht="16.5" customHeight="1" x14ac:dyDescent="0.2">
      <c r="B593" s="131" t="s">
        <v>377</v>
      </c>
      <c r="C593" s="108">
        <v>20573</v>
      </c>
      <c r="D593" s="108">
        <v>11</v>
      </c>
      <c r="E593" s="143">
        <v>114167.04545454546</v>
      </c>
      <c r="F593" s="90">
        <f t="shared" si="40"/>
        <v>1255837.5</v>
      </c>
      <c r="H593" s="148">
        <f t="shared" si="42"/>
        <v>159833.86363636365</v>
      </c>
      <c r="I593" s="143">
        <f t="shared" si="43"/>
        <v>47950.159090909096</v>
      </c>
      <c r="J593" s="90">
        <f t="shared" si="41"/>
        <v>111883.70454545456</v>
      </c>
      <c r="L593" s="152">
        <f t="shared" si="44"/>
        <v>-25116.749999999869</v>
      </c>
      <c r="M593" s="23"/>
    </row>
    <row r="594" spans="2:13" ht="16.5" customHeight="1" x14ac:dyDescent="0.2">
      <c r="B594" s="131" t="s">
        <v>378</v>
      </c>
      <c r="C594" s="108">
        <v>20574</v>
      </c>
      <c r="D594" s="108">
        <v>240</v>
      </c>
      <c r="E594" s="143">
        <v>941.52127850783597</v>
      </c>
      <c r="F594" s="90">
        <f t="shared" si="40"/>
        <v>225965.10684188062</v>
      </c>
      <c r="H594" s="148">
        <f t="shared" si="42"/>
        <v>1318.1297899109704</v>
      </c>
      <c r="I594" s="143">
        <f t="shared" si="43"/>
        <v>395.43893697329111</v>
      </c>
      <c r="J594" s="90">
        <f t="shared" si="41"/>
        <v>922.69085293767932</v>
      </c>
      <c r="L594" s="152">
        <f t="shared" si="44"/>
        <v>-4519.3021368375958</v>
      </c>
      <c r="M594" s="23"/>
    </row>
    <row r="595" spans="2:13" ht="16.5" customHeight="1" x14ac:dyDescent="0.2">
      <c r="B595" s="131" t="s">
        <v>379</v>
      </c>
      <c r="C595" s="108">
        <v>20575</v>
      </c>
      <c r="D595" s="108">
        <v>2</v>
      </c>
      <c r="E595" s="143">
        <v>84370.216085625783</v>
      </c>
      <c r="F595" s="90">
        <f t="shared" si="40"/>
        <v>168740.43217125157</v>
      </c>
      <c r="H595" s="148">
        <f t="shared" si="42"/>
        <v>118118.3025198761</v>
      </c>
      <c r="I595" s="143">
        <f t="shared" si="43"/>
        <v>35435.490755962826</v>
      </c>
      <c r="J595" s="90">
        <f t="shared" si="41"/>
        <v>82682.811763913283</v>
      </c>
      <c r="L595" s="152">
        <f t="shared" si="44"/>
        <v>-3374.8086434249999</v>
      </c>
      <c r="M595" s="23"/>
    </row>
    <row r="596" spans="2:13" ht="16.5" customHeight="1" x14ac:dyDescent="0.2">
      <c r="B596" s="131" t="s">
        <v>380</v>
      </c>
      <c r="C596" s="108">
        <v>20576</v>
      </c>
      <c r="D596" s="108">
        <v>99</v>
      </c>
      <c r="E596" s="143">
        <v>42106.567648501914</v>
      </c>
      <c r="F596" s="90">
        <f t="shared" si="40"/>
        <v>4168550.1972016897</v>
      </c>
      <c r="H596" s="148">
        <f t="shared" si="42"/>
        <v>58949.19470790268</v>
      </c>
      <c r="I596" s="143">
        <f t="shared" si="43"/>
        <v>17684.758412370804</v>
      </c>
      <c r="J596" s="90">
        <f t="shared" si="41"/>
        <v>41264.436295531879</v>
      </c>
      <c r="L596" s="152">
        <f t="shared" si="44"/>
        <v>-83371.003944033437</v>
      </c>
      <c r="M596" s="23"/>
    </row>
    <row r="597" spans="2:13" ht="16.5" customHeight="1" x14ac:dyDescent="0.2">
      <c r="B597" s="131" t="s">
        <v>266</v>
      </c>
      <c r="C597" s="108">
        <v>20577</v>
      </c>
      <c r="D597" s="108">
        <v>7</v>
      </c>
      <c r="E597" s="143">
        <v>111489.21411314838</v>
      </c>
      <c r="F597" s="90">
        <f t="shared" ref="F597:F655" si="45">+E597*D597</f>
        <v>780424.49879203865</v>
      </c>
      <c r="H597" s="148">
        <f t="shared" si="42"/>
        <v>156084.89975840773</v>
      </c>
      <c r="I597" s="143">
        <f t="shared" si="43"/>
        <v>46825.469927522317</v>
      </c>
      <c r="J597" s="90">
        <f t="shared" ref="J597:J655" si="46">H597-I597</f>
        <v>109259.4298308854</v>
      </c>
      <c r="L597" s="152">
        <f t="shared" si="44"/>
        <v>-15608.489975840828</v>
      </c>
      <c r="M597" s="23"/>
    </row>
    <row r="598" spans="2:13" ht="16.5" customHeight="1" x14ac:dyDescent="0.2">
      <c r="B598" s="131" t="s">
        <v>267</v>
      </c>
      <c r="C598" s="108">
        <v>20578</v>
      </c>
      <c r="D598" s="108">
        <v>7</v>
      </c>
      <c r="E598" s="143">
        <v>111489.21411314838</v>
      </c>
      <c r="F598" s="90">
        <f t="shared" si="45"/>
        <v>780424.49879203865</v>
      </c>
      <c r="H598" s="148">
        <f t="shared" ref="H598:H655" si="47">(E598*40%)+E598</f>
        <v>156084.89975840773</v>
      </c>
      <c r="I598" s="143">
        <f t="shared" ref="I598:I655" si="48">H598*30%</f>
        <v>46825.469927522317</v>
      </c>
      <c r="J598" s="90">
        <f t="shared" si="46"/>
        <v>109259.4298308854</v>
      </c>
      <c r="L598" s="152">
        <f t="shared" ref="L598:L655" si="49">+(J598-E598)*D598</f>
        <v>-15608.489975840828</v>
      </c>
      <c r="M598" s="23"/>
    </row>
    <row r="599" spans="2:13" ht="16.5" customHeight="1" x14ac:dyDescent="0.2">
      <c r="B599" s="131" t="s">
        <v>268</v>
      </c>
      <c r="C599" s="108">
        <v>20579</v>
      </c>
      <c r="D599" s="108">
        <v>1</v>
      </c>
      <c r="E599" s="143">
        <v>175821.50387843803</v>
      </c>
      <c r="F599" s="90">
        <f t="shared" si="45"/>
        <v>175821.50387843803</v>
      </c>
      <c r="H599" s="148">
        <f t="shared" si="47"/>
        <v>246150.10542981327</v>
      </c>
      <c r="I599" s="143">
        <f t="shared" si="48"/>
        <v>73845.03162894398</v>
      </c>
      <c r="J599" s="90">
        <f t="shared" si="46"/>
        <v>172305.07380086929</v>
      </c>
      <c r="L599" s="152">
        <f t="shared" si="49"/>
        <v>-3516.4300775687443</v>
      </c>
      <c r="M599" s="23"/>
    </row>
    <row r="600" spans="2:13" ht="16.5" customHeight="1" x14ac:dyDescent="0.2">
      <c r="B600" s="131" t="s">
        <v>269</v>
      </c>
      <c r="C600" s="108">
        <v>20580</v>
      </c>
      <c r="D600" s="108">
        <v>25</v>
      </c>
      <c r="E600" s="143">
        <v>12052.888012232257</v>
      </c>
      <c r="F600" s="90">
        <f t="shared" si="45"/>
        <v>301322.20030580641</v>
      </c>
      <c r="H600" s="148">
        <f t="shared" si="47"/>
        <v>16874.04321712516</v>
      </c>
      <c r="I600" s="143">
        <f t="shared" si="48"/>
        <v>5062.2129651375481</v>
      </c>
      <c r="J600" s="90">
        <f t="shared" si="46"/>
        <v>11811.830251987612</v>
      </c>
      <c r="L600" s="152">
        <f t="shared" si="49"/>
        <v>-6026.4440061161167</v>
      </c>
      <c r="M600" s="23"/>
    </row>
    <row r="601" spans="2:13" ht="16.5" customHeight="1" x14ac:dyDescent="0.2">
      <c r="B601" s="131" t="s">
        <v>270</v>
      </c>
      <c r="C601" s="108">
        <v>20581</v>
      </c>
      <c r="D601" s="108">
        <v>10</v>
      </c>
      <c r="E601" s="143">
        <v>126555.32412843867</v>
      </c>
      <c r="F601" s="90">
        <f t="shared" si="45"/>
        <v>1265553.2412843867</v>
      </c>
      <c r="H601" s="148">
        <f t="shared" si="47"/>
        <v>177177.45377981415</v>
      </c>
      <c r="I601" s="143">
        <f t="shared" si="48"/>
        <v>53153.236133944243</v>
      </c>
      <c r="J601" s="90">
        <f t="shared" si="46"/>
        <v>124024.21764586991</v>
      </c>
      <c r="L601" s="152">
        <f t="shared" si="49"/>
        <v>-25311.064825687645</v>
      </c>
      <c r="M601" s="23"/>
    </row>
    <row r="602" spans="2:13" ht="16.5" customHeight="1" x14ac:dyDescent="0.2">
      <c r="B602" s="131" t="s">
        <v>271</v>
      </c>
      <c r="C602" s="108">
        <v>20582</v>
      </c>
      <c r="D602" s="108">
        <v>2</v>
      </c>
      <c r="E602" s="143">
        <v>91601.948892965142</v>
      </c>
      <c r="F602" s="90">
        <f t="shared" si="45"/>
        <v>183203.89778593028</v>
      </c>
      <c r="H602" s="148">
        <f t="shared" si="47"/>
        <v>128242.72845015119</v>
      </c>
      <c r="I602" s="143">
        <f t="shared" si="48"/>
        <v>38472.818535045357</v>
      </c>
      <c r="J602" s="90">
        <f t="shared" si="46"/>
        <v>89769.909915105833</v>
      </c>
      <c r="L602" s="152">
        <f t="shared" si="49"/>
        <v>-3664.0779557186179</v>
      </c>
      <c r="M602" s="23"/>
    </row>
    <row r="603" spans="2:13" ht="16.5" customHeight="1" x14ac:dyDescent="0.2">
      <c r="B603" s="131" t="s">
        <v>272</v>
      </c>
      <c r="C603" s="108">
        <v>20583</v>
      </c>
      <c r="D603" s="108">
        <v>5</v>
      </c>
      <c r="E603" s="143">
        <v>84370.216085625783</v>
      </c>
      <c r="F603" s="90">
        <f t="shared" si="45"/>
        <v>421851.08042812895</v>
      </c>
      <c r="H603" s="148">
        <f t="shared" si="47"/>
        <v>118118.3025198761</v>
      </c>
      <c r="I603" s="143">
        <f t="shared" si="48"/>
        <v>35435.490755962826</v>
      </c>
      <c r="J603" s="90">
        <f t="shared" si="46"/>
        <v>82682.811763913283</v>
      </c>
      <c r="L603" s="152">
        <f t="shared" si="49"/>
        <v>-8437.0216085624998</v>
      </c>
      <c r="M603" s="23"/>
    </row>
    <row r="604" spans="2:13" ht="16.5" customHeight="1" x14ac:dyDescent="0.2">
      <c r="B604" s="131" t="s">
        <v>273</v>
      </c>
      <c r="C604" s="108">
        <v>20584</v>
      </c>
      <c r="D604" s="108">
        <v>4</v>
      </c>
      <c r="E604" s="143">
        <v>189832.98619265802</v>
      </c>
      <c r="F604" s="90">
        <f t="shared" si="45"/>
        <v>759331.94477063208</v>
      </c>
      <c r="H604" s="148">
        <f t="shared" si="47"/>
        <v>265766.18066972122</v>
      </c>
      <c r="I604" s="143">
        <f t="shared" si="48"/>
        <v>79729.854200916365</v>
      </c>
      <c r="J604" s="90">
        <f t="shared" si="46"/>
        <v>186036.32646880485</v>
      </c>
      <c r="L604" s="152">
        <f t="shared" si="49"/>
        <v>-15186.638895412674</v>
      </c>
      <c r="M604" s="23"/>
    </row>
    <row r="605" spans="2:13" ht="16.5" customHeight="1" x14ac:dyDescent="0.2">
      <c r="B605" s="131" t="s">
        <v>274</v>
      </c>
      <c r="C605" s="108">
        <v>20585</v>
      </c>
      <c r="D605" s="108">
        <v>3</v>
      </c>
      <c r="E605" s="143">
        <v>12052.888012232257</v>
      </c>
      <c r="F605" s="90">
        <f t="shared" si="45"/>
        <v>36158.664036696769</v>
      </c>
      <c r="H605" s="148">
        <f t="shared" si="47"/>
        <v>16874.04321712516</v>
      </c>
      <c r="I605" s="143">
        <f t="shared" si="48"/>
        <v>5062.2129651375481</v>
      </c>
      <c r="J605" s="90">
        <f t="shared" si="46"/>
        <v>11811.830251987612</v>
      </c>
      <c r="L605" s="152">
        <f t="shared" si="49"/>
        <v>-723.17328073393401</v>
      </c>
      <c r="M605" s="23"/>
    </row>
    <row r="606" spans="2:13" ht="16.5" customHeight="1" x14ac:dyDescent="0.2">
      <c r="B606" s="131" t="s">
        <v>275</v>
      </c>
      <c r="C606" s="108">
        <v>20586</v>
      </c>
      <c r="D606" s="108">
        <v>1</v>
      </c>
      <c r="E606" s="143">
        <v>195671.10382358305</v>
      </c>
      <c r="F606" s="90">
        <f t="shared" si="45"/>
        <v>195671.10382358305</v>
      </c>
      <c r="H606" s="148">
        <f t="shared" si="47"/>
        <v>273939.54535301629</v>
      </c>
      <c r="I606" s="143">
        <f t="shared" si="48"/>
        <v>82181.863605904888</v>
      </c>
      <c r="J606" s="90">
        <f t="shared" si="46"/>
        <v>191757.6817471114</v>
      </c>
      <c r="L606" s="152">
        <f t="shared" si="49"/>
        <v>-3913.4220764716447</v>
      </c>
      <c r="M606" s="23"/>
    </row>
    <row r="607" spans="2:13" ht="16.5" customHeight="1" x14ac:dyDescent="0.2">
      <c r="B607" s="131" t="s">
        <v>276</v>
      </c>
      <c r="C607" s="108">
        <v>20587</v>
      </c>
      <c r="D607" s="108">
        <v>5</v>
      </c>
      <c r="E607" s="143">
        <v>90396.660091741913</v>
      </c>
      <c r="F607" s="90">
        <f t="shared" si="45"/>
        <v>451983.30045870959</v>
      </c>
      <c r="H607" s="148">
        <f t="shared" si="47"/>
        <v>126555.32412843869</v>
      </c>
      <c r="I607" s="143">
        <f t="shared" si="48"/>
        <v>37966.597238531605</v>
      </c>
      <c r="J607" s="90">
        <f t="shared" si="46"/>
        <v>88588.726889907091</v>
      </c>
      <c r="L607" s="152">
        <f t="shared" si="49"/>
        <v>-9039.6660091741069</v>
      </c>
      <c r="M607" s="23"/>
    </row>
    <row r="608" spans="2:13" ht="16.5" customHeight="1" x14ac:dyDescent="0.2">
      <c r="B608" s="131" t="s">
        <v>277</v>
      </c>
      <c r="C608" s="108">
        <v>20588</v>
      </c>
      <c r="D608" s="108">
        <v>5</v>
      </c>
      <c r="E608" s="143">
        <v>90396.660091741913</v>
      </c>
      <c r="F608" s="90">
        <f t="shared" si="45"/>
        <v>451983.30045870959</v>
      </c>
      <c r="H608" s="148">
        <f t="shared" si="47"/>
        <v>126555.32412843869</v>
      </c>
      <c r="I608" s="143">
        <f t="shared" si="48"/>
        <v>37966.597238531605</v>
      </c>
      <c r="J608" s="90">
        <f t="shared" si="46"/>
        <v>88588.726889907091</v>
      </c>
      <c r="L608" s="152">
        <f t="shared" si="49"/>
        <v>-9039.6660091741069</v>
      </c>
      <c r="M608" s="23"/>
    </row>
    <row r="609" spans="2:13" ht="16.5" customHeight="1" x14ac:dyDescent="0.2">
      <c r="B609" s="131" t="s">
        <v>278</v>
      </c>
      <c r="C609" s="108">
        <v>20589</v>
      </c>
      <c r="D609" s="108">
        <v>5</v>
      </c>
      <c r="E609" s="143">
        <v>602644.40061161283</v>
      </c>
      <c r="F609" s="90">
        <f t="shared" si="45"/>
        <v>3013222.0030580643</v>
      </c>
      <c r="H609" s="148">
        <f t="shared" si="47"/>
        <v>843702.16085625801</v>
      </c>
      <c r="I609" s="143">
        <f t="shared" si="48"/>
        <v>253110.64825687738</v>
      </c>
      <c r="J609" s="90">
        <f t="shared" si="46"/>
        <v>590591.51259938069</v>
      </c>
      <c r="L609" s="152">
        <f t="shared" si="49"/>
        <v>-60264.440061160713</v>
      </c>
      <c r="M609" s="23"/>
    </row>
    <row r="610" spans="2:13" ht="16.5" customHeight="1" x14ac:dyDescent="0.2">
      <c r="B610" s="131" t="s">
        <v>279</v>
      </c>
      <c r="C610" s="108">
        <v>20590</v>
      </c>
      <c r="D610" s="108">
        <v>5</v>
      </c>
      <c r="E610" s="143">
        <v>54237.996055045151</v>
      </c>
      <c r="F610" s="90">
        <f t="shared" si="45"/>
        <v>271189.98027522577</v>
      </c>
      <c r="H610" s="148">
        <f t="shared" si="47"/>
        <v>75933.194477063211</v>
      </c>
      <c r="I610" s="143">
        <f t="shared" si="48"/>
        <v>22779.958343118964</v>
      </c>
      <c r="J610" s="90">
        <f t="shared" si="46"/>
        <v>53153.236133944243</v>
      </c>
      <c r="L610" s="152">
        <f t="shared" si="49"/>
        <v>-5423.7996055045369</v>
      </c>
      <c r="M610" s="23"/>
    </row>
    <row r="611" spans="2:13" ht="16.5" customHeight="1" x14ac:dyDescent="0.2">
      <c r="B611" s="131" t="s">
        <v>280</v>
      </c>
      <c r="C611" s="108">
        <v>20591</v>
      </c>
      <c r="D611" s="108">
        <v>9</v>
      </c>
      <c r="E611" s="143">
        <v>84370.216085625783</v>
      </c>
      <c r="F611" s="90">
        <f t="shared" si="45"/>
        <v>759331.94477063208</v>
      </c>
      <c r="H611" s="148">
        <f t="shared" si="47"/>
        <v>118118.3025198761</v>
      </c>
      <c r="I611" s="143">
        <f t="shared" si="48"/>
        <v>35435.490755962826</v>
      </c>
      <c r="J611" s="90">
        <f t="shared" si="46"/>
        <v>82682.811763913283</v>
      </c>
      <c r="L611" s="152">
        <f t="shared" si="49"/>
        <v>-15186.6388954125</v>
      </c>
      <c r="M611" s="23"/>
    </row>
    <row r="612" spans="2:13" ht="16.5" customHeight="1" x14ac:dyDescent="0.2">
      <c r="B612" s="131" t="s">
        <v>281</v>
      </c>
      <c r="C612" s="108">
        <v>20592</v>
      </c>
      <c r="D612" s="108">
        <v>19</v>
      </c>
      <c r="E612" s="143">
        <v>45198.330045870956</v>
      </c>
      <c r="F612" s="90">
        <f t="shared" si="45"/>
        <v>858768.27087154821</v>
      </c>
      <c r="H612" s="148">
        <f t="shared" si="47"/>
        <v>63277.662064219345</v>
      </c>
      <c r="I612" s="143">
        <f t="shared" si="48"/>
        <v>18983.298619265803</v>
      </c>
      <c r="J612" s="90">
        <f t="shared" si="46"/>
        <v>44294.363444953546</v>
      </c>
      <c r="L612" s="152">
        <f t="shared" si="49"/>
        <v>-17175.365417430803</v>
      </c>
      <c r="M612" s="23"/>
    </row>
    <row r="613" spans="2:13" ht="16.5" customHeight="1" x14ac:dyDescent="0.2">
      <c r="B613" s="131" t="s">
        <v>282</v>
      </c>
      <c r="C613" s="108">
        <v>20593</v>
      </c>
      <c r="D613" s="108">
        <v>4</v>
      </c>
      <c r="E613" s="143">
        <v>30245.215855695315</v>
      </c>
      <c r="F613" s="90">
        <f t="shared" si="45"/>
        <v>120980.86342278126</v>
      </c>
      <c r="H613" s="148">
        <f t="shared" si="47"/>
        <v>42343.30219797344</v>
      </c>
      <c r="I613" s="143">
        <f t="shared" si="48"/>
        <v>12702.990659392031</v>
      </c>
      <c r="J613" s="90">
        <f t="shared" si="46"/>
        <v>29640.311538581409</v>
      </c>
      <c r="L613" s="152">
        <f t="shared" si="49"/>
        <v>-2419.6172684556223</v>
      </c>
      <c r="M613" s="23"/>
    </row>
    <row r="614" spans="2:13" ht="16.5" customHeight="1" x14ac:dyDescent="0.2">
      <c r="B614" s="131" t="s">
        <v>283</v>
      </c>
      <c r="C614" s="108">
        <v>20594</v>
      </c>
      <c r="D614" s="108">
        <v>1</v>
      </c>
      <c r="E614" s="143">
        <v>103466.51053000627</v>
      </c>
      <c r="F614" s="90">
        <f t="shared" si="45"/>
        <v>103466.51053000627</v>
      </c>
      <c r="H614" s="148">
        <f t="shared" si="47"/>
        <v>144853.11474200879</v>
      </c>
      <c r="I614" s="143">
        <f t="shared" si="48"/>
        <v>43455.934422602637</v>
      </c>
      <c r="J614" s="90">
        <f t="shared" si="46"/>
        <v>101397.18031940615</v>
      </c>
      <c r="L614" s="152">
        <f t="shared" si="49"/>
        <v>-2069.3302106001211</v>
      </c>
      <c r="M614" s="23"/>
    </row>
    <row r="615" spans="2:13" ht="16.5" customHeight="1" x14ac:dyDescent="0.2">
      <c r="B615" s="131" t="s">
        <v>284</v>
      </c>
      <c r="C615" s="108">
        <v>20595</v>
      </c>
      <c r="D615" s="108">
        <v>4</v>
      </c>
      <c r="E615" s="143">
        <v>503185.97120275925</v>
      </c>
      <c r="F615" s="90">
        <f t="shared" si="45"/>
        <v>2012743.884811037</v>
      </c>
      <c r="H615" s="148">
        <f t="shared" si="47"/>
        <v>704460.35968386289</v>
      </c>
      <c r="I615" s="143">
        <f t="shared" si="48"/>
        <v>211338.10790515886</v>
      </c>
      <c r="J615" s="90">
        <f t="shared" si="46"/>
        <v>493122.251778704</v>
      </c>
      <c r="L615" s="152">
        <f t="shared" si="49"/>
        <v>-40254.877696220996</v>
      </c>
      <c r="M615" s="23"/>
    </row>
    <row r="616" spans="2:13" ht="16.5" customHeight="1" x14ac:dyDescent="0.2">
      <c r="B616" s="131" t="s">
        <v>285</v>
      </c>
      <c r="C616" s="108">
        <v>20596</v>
      </c>
      <c r="D616" s="108">
        <v>1</v>
      </c>
      <c r="E616" s="143">
        <v>1434910.625</v>
      </c>
      <c r="F616" s="90">
        <f t="shared" si="45"/>
        <v>1434910.625</v>
      </c>
      <c r="H616" s="148">
        <f t="shared" si="47"/>
        <v>2008874.875</v>
      </c>
      <c r="I616" s="143">
        <f t="shared" si="48"/>
        <v>602662.46250000002</v>
      </c>
      <c r="J616" s="90">
        <f t="shared" si="46"/>
        <v>1406212.4125000001</v>
      </c>
      <c r="L616" s="152">
        <f t="shared" si="49"/>
        <v>-28698.212499999907</v>
      </c>
      <c r="M616" s="23"/>
    </row>
    <row r="617" spans="2:13" ht="16.5" customHeight="1" x14ac:dyDescent="0.2">
      <c r="B617" s="131" t="s">
        <v>286</v>
      </c>
      <c r="C617" s="108">
        <v>20597</v>
      </c>
      <c r="D617" s="108">
        <v>5</v>
      </c>
      <c r="E617" s="143">
        <v>462733.28598520916</v>
      </c>
      <c r="F617" s="90">
        <f t="shared" si="45"/>
        <v>2313666.4299260457</v>
      </c>
      <c r="H617" s="148">
        <f t="shared" si="47"/>
        <v>647826.60037929285</v>
      </c>
      <c r="I617" s="143">
        <f t="shared" si="48"/>
        <v>194347.98011378784</v>
      </c>
      <c r="J617" s="90">
        <f t="shared" si="46"/>
        <v>453478.62026550504</v>
      </c>
      <c r="L617" s="152">
        <f t="shared" si="49"/>
        <v>-46273.328598520602</v>
      </c>
      <c r="M617" s="23"/>
    </row>
    <row r="618" spans="2:13" ht="16.5" customHeight="1" x14ac:dyDescent="0.2">
      <c r="B618" s="131" t="s">
        <v>287</v>
      </c>
      <c r="C618" s="108">
        <v>20598</v>
      </c>
      <c r="D618" s="108">
        <v>7</v>
      </c>
      <c r="E618" s="143">
        <v>462733.28598520916</v>
      </c>
      <c r="F618" s="90">
        <f t="shared" si="45"/>
        <v>3239133.0018964643</v>
      </c>
      <c r="H618" s="148">
        <f t="shared" si="47"/>
        <v>647826.60037929285</v>
      </c>
      <c r="I618" s="143">
        <f t="shared" si="48"/>
        <v>194347.98011378784</v>
      </c>
      <c r="J618" s="90">
        <f t="shared" si="46"/>
        <v>453478.62026550504</v>
      </c>
      <c r="L618" s="152">
        <f t="shared" si="49"/>
        <v>-64782.660037928843</v>
      </c>
      <c r="M618" s="23"/>
    </row>
    <row r="619" spans="2:13" ht="16.5" customHeight="1" x14ac:dyDescent="0.2">
      <c r="B619" s="131" t="s">
        <v>288</v>
      </c>
      <c r="C619" s="108">
        <v>20599</v>
      </c>
      <c r="D619" s="108">
        <v>3</v>
      </c>
      <c r="E619" s="143">
        <v>462733.28598520911</v>
      </c>
      <c r="F619" s="90">
        <f t="shared" si="45"/>
        <v>1388199.8579556274</v>
      </c>
      <c r="H619" s="148">
        <f t="shared" si="47"/>
        <v>647826.60037929274</v>
      </c>
      <c r="I619" s="143">
        <f t="shared" si="48"/>
        <v>194347.98011378781</v>
      </c>
      <c r="J619" s="90">
        <f t="shared" si="46"/>
        <v>453478.62026550493</v>
      </c>
      <c r="L619" s="152">
        <f t="shared" si="49"/>
        <v>-27763.997159112536</v>
      </c>
      <c r="M619" s="23"/>
    </row>
    <row r="620" spans="2:13" ht="16.5" customHeight="1" x14ac:dyDescent="0.2">
      <c r="B620" s="131" t="s">
        <v>289</v>
      </c>
      <c r="C620" s="108">
        <v>20600</v>
      </c>
      <c r="D620" s="108">
        <v>3</v>
      </c>
      <c r="E620" s="143">
        <v>462733.28598520911</v>
      </c>
      <c r="F620" s="90">
        <f t="shared" si="45"/>
        <v>1388199.8579556274</v>
      </c>
      <c r="H620" s="148">
        <f t="shared" si="47"/>
        <v>647826.60037929274</v>
      </c>
      <c r="I620" s="143">
        <f t="shared" si="48"/>
        <v>194347.98011378781</v>
      </c>
      <c r="J620" s="90">
        <f t="shared" si="46"/>
        <v>453478.62026550493</v>
      </c>
      <c r="L620" s="152">
        <f t="shared" si="49"/>
        <v>-27763.997159112536</v>
      </c>
      <c r="M620" s="23"/>
    </row>
    <row r="621" spans="2:13" ht="16.5" customHeight="1" x14ac:dyDescent="0.2">
      <c r="B621" s="131" t="s">
        <v>290</v>
      </c>
      <c r="C621" s="108">
        <v>20601</v>
      </c>
      <c r="D621" s="108">
        <v>12</v>
      </c>
      <c r="E621" s="143">
        <v>431434.67863396835</v>
      </c>
      <c r="F621" s="90">
        <f t="shared" si="45"/>
        <v>5177216.1436076201</v>
      </c>
      <c r="H621" s="148">
        <f t="shared" si="47"/>
        <v>604008.55008755566</v>
      </c>
      <c r="I621" s="143">
        <f t="shared" si="48"/>
        <v>181202.5650262667</v>
      </c>
      <c r="J621" s="90">
        <f t="shared" si="46"/>
        <v>422805.98506128893</v>
      </c>
      <c r="L621" s="152">
        <f t="shared" si="49"/>
        <v>-103544.32287215302</v>
      </c>
      <c r="M621" s="23"/>
    </row>
    <row r="622" spans="2:13" ht="16.5" customHeight="1" x14ac:dyDescent="0.2">
      <c r="B622" s="131" t="s">
        <v>291</v>
      </c>
      <c r="C622" s="108">
        <v>20602</v>
      </c>
      <c r="D622" s="108">
        <v>11</v>
      </c>
      <c r="E622" s="143">
        <v>803332.50763974956</v>
      </c>
      <c r="F622" s="90">
        <f t="shared" si="45"/>
        <v>8836657.5840372443</v>
      </c>
      <c r="H622" s="148">
        <f t="shared" si="47"/>
        <v>1124665.5106956493</v>
      </c>
      <c r="I622" s="143">
        <f t="shared" si="48"/>
        <v>337399.65320869477</v>
      </c>
      <c r="J622" s="90">
        <f t="shared" si="46"/>
        <v>787265.85748695454</v>
      </c>
      <c r="L622" s="152">
        <f t="shared" si="49"/>
        <v>-176733.15168074518</v>
      </c>
      <c r="M622" s="23"/>
    </row>
    <row r="623" spans="2:13" ht="16.5" customHeight="1" x14ac:dyDescent="0.2">
      <c r="B623" s="131" t="s">
        <v>292</v>
      </c>
      <c r="C623" s="108">
        <v>20603</v>
      </c>
      <c r="D623" s="108">
        <v>6</v>
      </c>
      <c r="E623" s="143">
        <v>217951.95087010256</v>
      </c>
      <c r="F623" s="90">
        <f t="shared" si="45"/>
        <v>1307711.7052206155</v>
      </c>
      <c r="H623" s="148">
        <f t="shared" si="47"/>
        <v>305132.7312181436</v>
      </c>
      <c r="I623" s="143">
        <f t="shared" si="48"/>
        <v>91539.81936544308</v>
      </c>
      <c r="J623" s="90">
        <f t="shared" si="46"/>
        <v>213592.91185270052</v>
      </c>
      <c r="L623" s="152">
        <f t="shared" si="49"/>
        <v>-26154.234104412259</v>
      </c>
      <c r="M623" s="23"/>
    </row>
    <row r="624" spans="2:13" ht="16.5" customHeight="1" x14ac:dyDescent="0.2">
      <c r="B624" s="131" t="s">
        <v>293</v>
      </c>
      <c r="C624" s="108">
        <v>20604</v>
      </c>
      <c r="D624" s="108">
        <v>1</v>
      </c>
      <c r="E624" s="143">
        <v>2863030.6296691573</v>
      </c>
      <c r="F624" s="90">
        <f t="shared" si="45"/>
        <v>2863030.6296691573</v>
      </c>
      <c r="H624" s="148">
        <f t="shared" si="47"/>
        <v>4008242.88153682</v>
      </c>
      <c r="I624" s="143">
        <f t="shared" si="48"/>
        <v>1202472.8644610459</v>
      </c>
      <c r="J624" s="90">
        <f t="shared" si="46"/>
        <v>2805770.0170757743</v>
      </c>
      <c r="L624" s="152">
        <f t="shared" si="49"/>
        <v>-57260.612593383063</v>
      </c>
      <c r="M624" s="23"/>
    </row>
    <row r="625" spans="2:13" ht="16.5" customHeight="1" x14ac:dyDescent="0.2">
      <c r="B625" s="131" t="s">
        <v>294</v>
      </c>
      <c r="C625" s="108">
        <v>20605</v>
      </c>
      <c r="D625" s="108">
        <v>2</v>
      </c>
      <c r="E625" s="143">
        <v>1449236.4749999999</v>
      </c>
      <c r="F625" s="90">
        <f t="shared" si="45"/>
        <v>2898472.9499999997</v>
      </c>
      <c r="H625" s="148">
        <f t="shared" si="47"/>
        <v>2028931.0649999999</v>
      </c>
      <c r="I625" s="143">
        <f t="shared" si="48"/>
        <v>608679.31949999998</v>
      </c>
      <c r="J625" s="90">
        <f t="shared" si="46"/>
        <v>1420251.7455</v>
      </c>
      <c r="L625" s="152">
        <f t="shared" si="49"/>
        <v>-57969.458999999799</v>
      </c>
      <c r="M625" s="23"/>
    </row>
    <row r="626" spans="2:13" ht="16.5" customHeight="1" x14ac:dyDescent="0.2">
      <c r="B626" s="131" t="s">
        <v>295</v>
      </c>
      <c r="C626" s="108">
        <v>20606</v>
      </c>
      <c r="D626" s="108">
        <v>1</v>
      </c>
      <c r="E626" s="143">
        <v>659064.89495548513</v>
      </c>
      <c r="F626" s="90">
        <f t="shared" si="45"/>
        <v>659064.89495548513</v>
      </c>
      <c r="H626" s="148">
        <f t="shared" si="47"/>
        <v>922690.85293767927</v>
      </c>
      <c r="I626" s="143">
        <f t="shared" si="48"/>
        <v>276807.25588130375</v>
      </c>
      <c r="J626" s="90">
        <f t="shared" si="46"/>
        <v>645883.59705637558</v>
      </c>
      <c r="L626" s="152">
        <f t="shared" si="49"/>
        <v>-13181.297899109544</v>
      </c>
      <c r="M626" s="23"/>
    </row>
    <row r="627" spans="2:13" ht="16.5" customHeight="1" x14ac:dyDescent="0.2">
      <c r="B627" s="131" t="s">
        <v>296</v>
      </c>
      <c r="C627" s="108">
        <v>20607</v>
      </c>
      <c r="D627" s="108">
        <v>3</v>
      </c>
      <c r="E627" s="143">
        <v>332564.375</v>
      </c>
      <c r="F627" s="90">
        <f t="shared" si="45"/>
        <v>997693.125</v>
      </c>
      <c r="H627" s="148">
        <f t="shared" si="47"/>
        <v>465590.125</v>
      </c>
      <c r="I627" s="143">
        <f t="shared" si="48"/>
        <v>139677.03750000001</v>
      </c>
      <c r="J627" s="90">
        <f t="shared" si="46"/>
        <v>325913.08750000002</v>
      </c>
      <c r="L627" s="152">
        <f t="shared" si="49"/>
        <v>-19953.86249999993</v>
      </c>
      <c r="M627" s="23"/>
    </row>
    <row r="628" spans="2:13" ht="16.5" customHeight="1" x14ac:dyDescent="0.2">
      <c r="B628" s="131" t="s">
        <v>297</v>
      </c>
      <c r="C628" s="108">
        <v>20608</v>
      </c>
      <c r="D628" s="108">
        <v>12294</v>
      </c>
      <c r="E628" s="143">
        <v>767.16548619157004</v>
      </c>
      <c r="F628" s="90">
        <f t="shared" si="45"/>
        <v>9431532.4872391615</v>
      </c>
      <c r="H628" s="148">
        <f t="shared" si="47"/>
        <v>1074.0316806681981</v>
      </c>
      <c r="I628" s="143">
        <f t="shared" si="48"/>
        <v>322.20950420045943</v>
      </c>
      <c r="J628" s="90">
        <f t="shared" si="46"/>
        <v>751.8221764677387</v>
      </c>
      <c r="L628" s="152">
        <f t="shared" si="49"/>
        <v>-188630.64974478248</v>
      </c>
      <c r="M628" s="23"/>
    </row>
    <row r="629" spans="2:13" ht="16.5" customHeight="1" x14ac:dyDescent="0.2">
      <c r="B629" s="131" t="s">
        <v>298</v>
      </c>
      <c r="C629" s="108">
        <v>20609</v>
      </c>
      <c r="D629" s="108">
        <v>12990</v>
      </c>
      <c r="E629" s="143">
        <v>767.16548619157004</v>
      </c>
      <c r="F629" s="90">
        <f t="shared" si="45"/>
        <v>9965479.6656284947</v>
      </c>
      <c r="H629" s="148">
        <f t="shared" si="47"/>
        <v>1074.0316806681981</v>
      </c>
      <c r="I629" s="143">
        <f t="shared" si="48"/>
        <v>322.20950420045943</v>
      </c>
      <c r="J629" s="90">
        <f t="shared" si="46"/>
        <v>751.8221764677387</v>
      </c>
      <c r="L629" s="152">
        <f t="shared" si="49"/>
        <v>-199309.59331256911</v>
      </c>
      <c r="M629" s="23"/>
    </row>
    <row r="630" spans="2:13" ht="16.5" customHeight="1" x14ac:dyDescent="0.2">
      <c r="B630" s="131" t="s">
        <v>299</v>
      </c>
      <c r="C630" s="108">
        <v>20610</v>
      </c>
      <c r="D630" s="108">
        <v>863</v>
      </c>
      <c r="E630" s="143">
        <v>767.16548619157004</v>
      </c>
      <c r="F630" s="90">
        <f t="shared" si="45"/>
        <v>662063.81458332494</v>
      </c>
      <c r="H630" s="148">
        <f t="shared" si="47"/>
        <v>1074.0316806681981</v>
      </c>
      <c r="I630" s="143">
        <f t="shared" si="48"/>
        <v>322.20950420045943</v>
      </c>
      <c r="J630" s="90">
        <f t="shared" si="46"/>
        <v>751.8221764677387</v>
      </c>
      <c r="L630" s="152">
        <f t="shared" si="49"/>
        <v>-13241.276291666445</v>
      </c>
      <c r="M630" s="23"/>
    </row>
    <row r="631" spans="2:13" ht="16.5" customHeight="1" x14ac:dyDescent="0.2">
      <c r="B631" s="131" t="s">
        <v>300</v>
      </c>
      <c r="C631" s="108">
        <v>20611</v>
      </c>
      <c r="D631" s="108">
        <v>4014</v>
      </c>
      <c r="E631" s="143">
        <v>767.16548619157004</v>
      </c>
      <c r="F631" s="90">
        <f t="shared" si="45"/>
        <v>3079402.2615729622</v>
      </c>
      <c r="H631" s="148">
        <f t="shared" si="47"/>
        <v>1074.0316806681981</v>
      </c>
      <c r="I631" s="143">
        <f t="shared" si="48"/>
        <v>322.20950420045943</v>
      </c>
      <c r="J631" s="90">
        <f t="shared" si="46"/>
        <v>751.8221764677387</v>
      </c>
      <c r="L631" s="152">
        <f t="shared" si="49"/>
        <v>-61588.045231458993</v>
      </c>
      <c r="M631" s="23"/>
    </row>
    <row r="632" spans="2:13" ht="16.5" customHeight="1" x14ac:dyDescent="0.2">
      <c r="B632" s="131" t="s">
        <v>301</v>
      </c>
      <c r="C632" s="108">
        <v>20612</v>
      </c>
      <c r="D632" s="108">
        <v>7</v>
      </c>
      <c r="E632" s="143">
        <v>232562.5</v>
      </c>
      <c r="F632" s="90">
        <f t="shared" si="45"/>
        <v>1627937.5</v>
      </c>
      <c r="H632" s="148">
        <f t="shared" si="47"/>
        <v>325587.5</v>
      </c>
      <c r="I632" s="143">
        <f t="shared" si="48"/>
        <v>97676.25</v>
      </c>
      <c r="J632" s="90">
        <f t="shared" si="46"/>
        <v>227911.25</v>
      </c>
      <c r="L632" s="152">
        <f t="shared" si="49"/>
        <v>-32558.75</v>
      </c>
      <c r="M632" s="23"/>
    </row>
    <row r="633" spans="2:13" ht="16.5" customHeight="1" x14ac:dyDescent="0.2">
      <c r="B633" s="131" t="s">
        <v>302</v>
      </c>
      <c r="C633" s="108">
        <v>20613</v>
      </c>
      <c r="D633" s="108">
        <v>8</v>
      </c>
      <c r="E633" s="143">
        <v>359521.40063534834</v>
      </c>
      <c r="F633" s="90">
        <f t="shared" si="45"/>
        <v>2876171.2050827867</v>
      </c>
      <c r="H633" s="148">
        <f t="shared" si="47"/>
        <v>503329.96088948764</v>
      </c>
      <c r="I633" s="143">
        <f t="shared" si="48"/>
        <v>150998.98826684628</v>
      </c>
      <c r="J633" s="90">
        <f t="shared" si="46"/>
        <v>352330.97262264136</v>
      </c>
      <c r="L633" s="152">
        <f t="shared" si="49"/>
        <v>-57523.424101655837</v>
      </c>
      <c r="M633" s="23"/>
    </row>
    <row r="634" spans="2:13" ht="16.5" customHeight="1" x14ac:dyDescent="0.2">
      <c r="B634" s="131" t="s">
        <v>303</v>
      </c>
      <c r="C634" s="108">
        <v>20614</v>
      </c>
      <c r="D634" s="108">
        <v>7</v>
      </c>
      <c r="E634" s="143">
        <v>448971.70127189433</v>
      </c>
      <c r="F634" s="90">
        <f t="shared" si="45"/>
        <v>3142801.9089032602</v>
      </c>
      <c r="H634" s="148">
        <f t="shared" si="47"/>
        <v>628560.3817806521</v>
      </c>
      <c r="I634" s="143">
        <f t="shared" si="48"/>
        <v>188568.11453419563</v>
      </c>
      <c r="J634" s="90">
        <f t="shared" si="46"/>
        <v>439992.26724645647</v>
      </c>
      <c r="L634" s="152">
        <f t="shared" si="49"/>
        <v>-62856.038178065035</v>
      </c>
      <c r="M634" s="23"/>
    </row>
    <row r="635" spans="2:13" ht="16.5" customHeight="1" x14ac:dyDescent="0.2">
      <c r="B635" s="131" t="s">
        <v>304</v>
      </c>
      <c r="C635" s="108">
        <v>20615</v>
      </c>
      <c r="D635" s="108">
        <v>20</v>
      </c>
      <c r="E635" s="143">
        <v>448971.70127189427</v>
      </c>
      <c r="F635" s="90">
        <f t="shared" si="45"/>
        <v>8979434.0254378859</v>
      </c>
      <c r="H635" s="148">
        <f t="shared" si="47"/>
        <v>628560.38178065198</v>
      </c>
      <c r="I635" s="143">
        <f t="shared" si="48"/>
        <v>188568.1145341956</v>
      </c>
      <c r="J635" s="90">
        <f t="shared" si="46"/>
        <v>439992.26724645635</v>
      </c>
      <c r="L635" s="152">
        <f t="shared" si="49"/>
        <v>-179588.68050875841</v>
      </c>
      <c r="M635" s="23"/>
    </row>
    <row r="636" spans="2:13" ht="16.5" customHeight="1" x14ac:dyDescent="0.2">
      <c r="B636" s="131" t="s">
        <v>305</v>
      </c>
      <c r="C636" s="108">
        <v>20616</v>
      </c>
      <c r="D636" s="108">
        <v>4</v>
      </c>
      <c r="E636" s="143">
        <v>789570.9229264349</v>
      </c>
      <c r="F636" s="90">
        <f t="shared" si="45"/>
        <v>3158283.6917057396</v>
      </c>
      <c r="H636" s="148">
        <f t="shared" si="47"/>
        <v>1105399.2920970088</v>
      </c>
      <c r="I636" s="143">
        <f t="shared" si="48"/>
        <v>331619.78762910265</v>
      </c>
      <c r="J636" s="90">
        <f t="shared" si="46"/>
        <v>773779.5044679062</v>
      </c>
      <c r="L636" s="152">
        <f t="shared" si="49"/>
        <v>-63165.673834114801</v>
      </c>
      <c r="M636" s="23"/>
    </row>
    <row r="637" spans="2:13" ht="16.5" customHeight="1" x14ac:dyDescent="0.2">
      <c r="B637" s="131" t="s">
        <v>306</v>
      </c>
      <c r="C637" s="108">
        <v>20617</v>
      </c>
      <c r="D637" s="108">
        <v>7</v>
      </c>
      <c r="E637" s="143">
        <v>789570.9229264349</v>
      </c>
      <c r="F637" s="90">
        <f t="shared" si="45"/>
        <v>5526996.4604850439</v>
      </c>
      <c r="H637" s="148">
        <f t="shared" si="47"/>
        <v>1105399.2920970088</v>
      </c>
      <c r="I637" s="143">
        <f t="shared" si="48"/>
        <v>331619.78762910265</v>
      </c>
      <c r="J637" s="90">
        <f t="shared" si="46"/>
        <v>773779.5044679062</v>
      </c>
      <c r="L637" s="152">
        <f t="shared" si="49"/>
        <v>-110539.9292097009</v>
      </c>
      <c r="M637" s="23"/>
    </row>
    <row r="638" spans="2:13" ht="16.5" customHeight="1" x14ac:dyDescent="0.2">
      <c r="B638" s="131" t="s">
        <v>307</v>
      </c>
      <c r="C638" s="108">
        <v>20618</v>
      </c>
      <c r="D638" s="108">
        <v>10</v>
      </c>
      <c r="E638" s="143">
        <v>1047600.6363010867</v>
      </c>
      <c r="F638" s="90">
        <f t="shared" si="45"/>
        <v>10476006.363010868</v>
      </c>
      <c r="H638" s="148">
        <f t="shared" si="47"/>
        <v>1466640.8908215214</v>
      </c>
      <c r="I638" s="143">
        <f t="shared" si="48"/>
        <v>439992.26724645641</v>
      </c>
      <c r="J638" s="90">
        <f t="shared" si="46"/>
        <v>1026648.6235750651</v>
      </c>
      <c r="L638" s="152">
        <f t="shared" si="49"/>
        <v>-209520.12726021698</v>
      </c>
      <c r="M638" s="23"/>
    </row>
    <row r="639" spans="2:13" ht="16.5" customHeight="1" x14ac:dyDescent="0.2">
      <c r="B639" s="131" t="s">
        <v>308</v>
      </c>
      <c r="C639" s="108">
        <v>20619</v>
      </c>
      <c r="D639" s="108">
        <v>15</v>
      </c>
      <c r="E639" s="143">
        <v>448971.70127189427</v>
      </c>
      <c r="F639" s="90">
        <f t="shared" si="45"/>
        <v>6734575.519078414</v>
      </c>
      <c r="H639" s="148">
        <f t="shared" si="47"/>
        <v>628560.38178065198</v>
      </c>
      <c r="I639" s="143">
        <f t="shared" si="48"/>
        <v>188568.1145341956</v>
      </c>
      <c r="J639" s="90">
        <f t="shared" si="46"/>
        <v>439992.26724645635</v>
      </c>
      <c r="L639" s="152">
        <f t="shared" si="49"/>
        <v>-134691.51038156881</v>
      </c>
      <c r="M639" s="23"/>
    </row>
    <row r="640" spans="2:13" ht="16.5" customHeight="1" x14ac:dyDescent="0.2">
      <c r="B640" s="131" t="s">
        <v>309</v>
      </c>
      <c r="C640" s="108">
        <v>20620</v>
      </c>
      <c r="D640" s="108">
        <v>6</v>
      </c>
      <c r="E640" s="143">
        <v>1185216.4834342345</v>
      </c>
      <c r="F640" s="90">
        <f t="shared" si="45"/>
        <v>7111298.9006054066</v>
      </c>
      <c r="H640" s="148">
        <f t="shared" si="47"/>
        <v>1659303.0768079283</v>
      </c>
      <c r="I640" s="143">
        <f t="shared" si="48"/>
        <v>497790.92304237845</v>
      </c>
      <c r="J640" s="90">
        <f t="shared" si="46"/>
        <v>1161512.1537655499</v>
      </c>
      <c r="L640" s="152">
        <f t="shared" si="49"/>
        <v>-142225.97801210778</v>
      </c>
      <c r="M640" s="23"/>
    </row>
    <row r="641" spans="2:13" ht="16.5" customHeight="1" x14ac:dyDescent="0.2">
      <c r="B641" s="131" t="s">
        <v>309</v>
      </c>
      <c r="C641" s="108">
        <v>20621</v>
      </c>
      <c r="D641" s="108">
        <v>14</v>
      </c>
      <c r="E641" s="143">
        <v>159232.84897103268</v>
      </c>
      <c r="F641" s="90">
        <f t="shared" si="45"/>
        <v>2229259.8855944574</v>
      </c>
      <c r="H641" s="148">
        <f t="shared" si="47"/>
        <v>222925.98855944577</v>
      </c>
      <c r="I641" s="143">
        <f t="shared" si="48"/>
        <v>66877.796567833735</v>
      </c>
      <c r="J641" s="90">
        <f t="shared" si="46"/>
        <v>156048.19199161202</v>
      </c>
      <c r="L641" s="152">
        <f t="shared" si="49"/>
        <v>-44585.197711889225</v>
      </c>
      <c r="M641" s="23"/>
    </row>
    <row r="642" spans="2:13" ht="16.5" customHeight="1" x14ac:dyDescent="0.2">
      <c r="B642" s="131" t="s">
        <v>310</v>
      </c>
      <c r="C642" s="108">
        <v>20622</v>
      </c>
      <c r="D642" s="108">
        <v>6</v>
      </c>
      <c r="E642" s="143">
        <v>159232.84897103268</v>
      </c>
      <c r="F642" s="90">
        <f t="shared" si="45"/>
        <v>955397.09382619616</v>
      </c>
      <c r="H642" s="148">
        <f t="shared" si="47"/>
        <v>222925.98855944577</v>
      </c>
      <c r="I642" s="143">
        <f t="shared" si="48"/>
        <v>66877.796567833735</v>
      </c>
      <c r="J642" s="90">
        <f t="shared" si="46"/>
        <v>156048.19199161202</v>
      </c>
      <c r="L642" s="152">
        <f t="shared" si="49"/>
        <v>-19107.941876523953</v>
      </c>
      <c r="M642" s="23"/>
    </row>
    <row r="643" spans="2:13" ht="16.5" customHeight="1" x14ac:dyDescent="0.2">
      <c r="B643" s="131" t="s">
        <v>311</v>
      </c>
      <c r="C643" s="108">
        <v>20623</v>
      </c>
      <c r="D643" s="108">
        <v>28</v>
      </c>
      <c r="E643" s="143">
        <v>210690.57566389997</v>
      </c>
      <c r="F643" s="90">
        <f t="shared" si="45"/>
        <v>5899336.1185891991</v>
      </c>
      <c r="H643" s="148">
        <f t="shared" si="47"/>
        <v>294966.80592945998</v>
      </c>
      <c r="I643" s="143">
        <f t="shared" si="48"/>
        <v>88490.041778837985</v>
      </c>
      <c r="J643" s="90">
        <f t="shared" si="46"/>
        <v>206476.76415062201</v>
      </c>
      <c r="L643" s="152">
        <f t="shared" si="49"/>
        <v>-117986.72237178299</v>
      </c>
      <c r="M643" s="23"/>
    </row>
    <row r="644" spans="2:13" ht="16.5" customHeight="1" x14ac:dyDescent="0.2">
      <c r="B644" s="131" t="s">
        <v>312</v>
      </c>
      <c r="C644" s="108">
        <v>20624</v>
      </c>
      <c r="D644" s="108">
        <v>20</v>
      </c>
      <c r="E644" s="143">
        <v>210690.57566389997</v>
      </c>
      <c r="F644" s="90">
        <f t="shared" si="45"/>
        <v>4213811.5132779991</v>
      </c>
      <c r="H644" s="148">
        <f t="shared" si="47"/>
        <v>294966.80592945998</v>
      </c>
      <c r="I644" s="143">
        <f t="shared" si="48"/>
        <v>88490.041778837985</v>
      </c>
      <c r="J644" s="90">
        <f t="shared" si="46"/>
        <v>206476.76415062201</v>
      </c>
      <c r="L644" s="152">
        <f t="shared" si="49"/>
        <v>-84276.230265559279</v>
      </c>
      <c r="M644" s="23"/>
    </row>
    <row r="645" spans="2:13" ht="16.5" customHeight="1" x14ac:dyDescent="0.2">
      <c r="B645" s="131" t="s">
        <v>313</v>
      </c>
      <c r="C645" s="108">
        <v>20625</v>
      </c>
      <c r="D645" s="108">
        <v>55</v>
      </c>
      <c r="E645" s="143">
        <v>398181.4487049951</v>
      </c>
      <c r="F645" s="90">
        <f t="shared" si="45"/>
        <v>21899979.678774729</v>
      </c>
      <c r="H645" s="148">
        <f t="shared" si="47"/>
        <v>557454.02818699321</v>
      </c>
      <c r="I645" s="143">
        <f t="shared" si="48"/>
        <v>167236.20845609796</v>
      </c>
      <c r="J645" s="90">
        <f t="shared" si="46"/>
        <v>390217.81973089522</v>
      </c>
      <c r="L645" s="152">
        <f t="shared" si="49"/>
        <v>-437999.5935754932</v>
      </c>
      <c r="M645" s="23"/>
    </row>
    <row r="646" spans="2:13" ht="16.5" customHeight="1" x14ac:dyDescent="0.2">
      <c r="B646" s="131" t="s">
        <v>314</v>
      </c>
      <c r="C646" s="108">
        <v>20626</v>
      </c>
      <c r="D646" s="108">
        <v>61</v>
      </c>
      <c r="E646" s="143">
        <v>628707.55058683432</v>
      </c>
      <c r="F646" s="90">
        <f t="shared" si="45"/>
        <v>38351160.585796893</v>
      </c>
      <c r="H646" s="148">
        <f t="shared" si="47"/>
        <v>880190.57082156802</v>
      </c>
      <c r="I646" s="143">
        <f t="shared" si="48"/>
        <v>264057.17124647042</v>
      </c>
      <c r="J646" s="90">
        <f t="shared" si="46"/>
        <v>616133.3995750976</v>
      </c>
      <c r="L646" s="152">
        <f t="shared" si="49"/>
        <v>-767023.21171593957</v>
      </c>
      <c r="M646" s="23"/>
    </row>
    <row r="647" spans="2:13" ht="16.5" customHeight="1" x14ac:dyDescent="0.2">
      <c r="B647" s="131" t="s">
        <v>315</v>
      </c>
      <c r="C647" s="108">
        <v>20627</v>
      </c>
      <c r="D647" s="108">
        <v>54</v>
      </c>
      <c r="E647" s="143">
        <v>810348.36793807673</v>
      </c>
      <c r="F647" s="90">
        <f t="shared" si="45"/>
        <v>43758811.868656144</v>
      </c>
      <c r="H647" s="148">
        <f t="shared" si="47"/>
        <v>1134487.7151133073</v>
      </c>
      <c r="I647" s="143">
        <f t="shared" si="48"/>
        <v>340346.3145339922</v>
      </c>
      <c r="J647" s="90">
        <f t="shared" si="46"/>
        <v>794141.40057931514</v>
      </c>
      <c r="L647" s="152">
        <f t="shared" si="49"/>
        <v>-875176.23737312551</v>
      </c>
      <c r="M647" s="23"/>
    </row>
    <row r="648" spans="2:13" ht="16.5" customHeight="1" x14ac:dyDescent="0.2">
      <c r="B648" s="131" t="s">
        <v>316</v>
      </c>
      <c r="C648" s="108">
        <v>20628</v>
      </c>
      <c r="D648" s="108">
        <v>1</v>
      </c>
      <c r="E648" s="143">
        <v>29383060.036759723</v>
      </c>
      <c r="F648" s="90">
        <f t="shared" si="45"/>
        <v>29383060.036759723</v>
      </c>
      <c r="H648" s="148">
        <f t="shared" si="47"/>
        <v>41136284.051463611</v>
      </c>
      <c r="I648" s="143">
        <f t="shared" si="48"/>
        <v>12340885.215439083</v>
      </c>
      <c r="J648" s="90">
        <f t="shared" si="46"/>
        <v>28795398.83602453</v>
      </c>
      <c r="L648" s="152">
        <f t="shared" si="49"/>
        <v>-587661.20073519275</v>
      </c>
      <c r="M648" s="23"/>
    </row>
    <row r="649" spans="2:13" ht="16.5" customHeight="1" x14ac:dyDescent="0.2">
      <c r="B649" s="131" t="s">
        <v>317</v>
      </c>
      <c r="C649" s="108">
        <v>20629</v>
      </c>
      <c r="D649" s="108">
        <v>1</v>
      </c>
      <c r="E649" s="143">
        <v>1255837.5</v>
      </c>
      <c r="F649" s="90">
        <f t="shared" si="45"/>
        <v>1255837.5</v>
      </c>
      <c r="H649" s="148">
        <f t="shared" si="47"/>
        <v>1758172.5</v>
      </c>
      <c r="I649" s="143">
        <f t="shared" si="48"/>
        <v>527451.75</v>
      </c>
      <c r="J649" s="90">
        <f t="shared" si="46"/>
        <v>1230720.75</v>
      </c>
      <c r="L649" s="152">
        <f t="shared" si="49"/>
        <v>-25116.75</v>
      </c>
      <c r="M649" s="23"/>
    </row>
    <row r="650" spans="2:13" ht="16.5" customHeight="1" x14ac:dyDescent="0.2">
      <c r="B650" s="131" t="s">
        <v>318</v>
      </c>
      <c r="C650" s="108">
        <v>20630</v>
      </c>
      <c r="D650" s="108">
        <v>1</v>
      </c>
      <c r="E650" s="143">
        <v>9496178.0500000007</v>
      </c>
      <c r="F650" s="90">
        <f t="shared" si="45"/>
        <v>9496178.0500000007</v>
      </c>
      <c r="H650" s="148">
        <f t="shared" si="47"/>
        <v>13294649.270000001</v>
      </c>
      <c r="I650" s="143">
        <f t="shared" si="48"/>
        <v>3988394.7810000004</v>
      </c>
      <c r="J650" s="90">
        <f t="shared" si="46"/>
        <v>9306254.4890000001</v>
      </c>
      <c r="L650" s="152">
        <f t="shared" si="49"/>
        <v>-189923.56100000069</v>
      </c>
      <c r="M650" s="23"/>
    </row>
    <row r="651" spans="2:13" ht="16.5" customHeight="1" x14ac:dyDescent="0.2">
      <c r="B651" s="131" t="s">
        <v>319</v>
      </c>
      <c r="C651" s="108">
        <v>20631</v>
      </c>
      <c r="D651" s="108">
        <v>1</v>
      </c>
      <c r="E651" s="143">
        <v>1255837.5</v>
      </c>
      <c r="F651" s="90">
        <f t="shared" si="45"/>
        <v>1255837.5</v>
      </c>
      <c r="H651" s="148">
        <f t="shared" si="47"/>
        <v>1758172.5</v>
      </c>
      <c r="I651" s="143">
        <f t="shared" si="48"/>
        <v>527451.75</v>
      </c>
      <c r="J651" s="90">
        <f t="shared" si="46"/>
        <v>1230720.75</v>
      </c>
      <c r="L651" s="152">
        <f t="shared" si="49"/>
        <v>-25116.75</v>
      </c>
      <c r="M651" s="23"/>
    </row>
    <row r="652" spans="2:13" ht="16.5" customHeight="1" x14ac:dyDescent="0.2">
      <c r="B652" s="131" t="s">
        <v>320</v>
      </c>
      <c r="C652" s="108">
        <v>20632</v>
      </c>
      <c r="D652" s="108">
        <v>1</v>
      </c>
      <c r="E652" s="143">
        <v>16250785.999999998</v>
      </c>
      <c r="F652" s="90">
        <f t="shared" si="45"/>
        <v>16250785.999999998</v>
      </c>
      <c r="H652" s="148">
        <f t="shared" si="47"/>
        <v>22751100.399999999</v>
      </c>
      <c r="I652" s="143">
        <f t="shared" si="48"/>
        <v>6825330.1199999992</v>
      </c>
      <c r="J652" s="90">
        <f t="shared" si="46"/>
        <v>15925770.279999999</v>
      </c>
      <c r="L652" s="152">
        <f t="shared" si="49"/>
        <v>-325015.71999999881</v>
      </c>
      <c r="M652" s="23"/>
    </row>
    <row r="653" spans="2:13" ht="16.5" customHeight="1" x14ac:dyDescent="0.2">
      <c r="B653" s="131" t="s">
        <v>321</v>
      </c>
      <c r="C653" s="108">
        <v>20633</v>
      </c>
      <c r="D653" s="108">
        <v>1</v>
      </c>
      <c r="E653" s="143">
        <v>2857406.1676541031</v>
      </c>
      <c r="F653" s="90">
        <f t="shared" si="45"/>
        <v>2857406.1676541031</v>
      </c>
      <c r="H653" s="148">
        <f t="shared" si="47"/>
        <v>4000368.6347157443</v>
      </c>
      <c r="I653" s="143">
        <f t="shared" si="48"/>
        <v>1200110.5904147231</v>
      </c>
      <c r="J653" s="90">
        <f t="shared" si="46"/>
        <v>2800258.0443010209</v>
      </c>
      <c r="L653" s="152">
        <f t="shared" si="49"/>
        <v>-57148.123353082221</v>
      </c>
      <c r="M653" s="23"/>
    </row>
    <row r="654" spans="2:13" ht="16.5" customHeight="1" x14ac:dyDescent="0.2">
      <c r="B654" s="131" t="s">
        <v>322</v>
      </c>
      <c r="C654" s="108">
        <v>20634</v>
      </c>
      <c r="D654" s="108">
        <v>1</v>
      </c>
      <c r="E654" s="143">
        <v>17250266.863985881</v>
      </c>
      <c r="F654" s="90">
        <f t="shared" si="45"/>
        <v>17250266.863985881</v>
      </c>
      <c r="H654" s="148">
        <f t="shared" si="47"/>
        <v>24150373.609580234</v>
      </c>
      <c r="I654" s="143">
        <f t="shared" si="48"/>
        <v>7245112.0828740699</v>
      </c>
      <c r="J654" s="90">
        <f t="shared" si="46"/>
        <v>16905261.526706163</v>
      </c>
      <c r="L654" s="152">
        <f t="shared" si="49"/>
        <v>-345005.33727971837</v>
      </c>
      <c r="M654" s="23"/>
    </row>
    <row r="655" spans="2:13" ht="16.5" customHeight="1" thickBot="1" x14ac:dyDescent="0.25">
      <c r="B655" s="132" t="s">
        <v>323</v>
      </c>
      <c r="C655" s="104">
        <v>20635</v>
      </c>
      <c r="D655" s="104">
        <v>1</v>
      </c>
      <c r="E655" s="144">
        <v>13166998.173788814</v>
      </c>
      <c r="F655" s="93">
        <f t="shared" si="45"/>
        <v>13166998.173788814</v>
      </c>
      <c r="H655" s="149">
        <f t="shared" si="47"/>
        <v>18433797.443304338</v>
      </c>
      <c r="I655" s="144">
        <f t="shared" si="48"/>
        <v>5530139.2329913015</v>
      </c>
      <c r="J655" s="93">
        <f t="shared" si="46"/>
        <v>12903658.210313037</v>
      </c>
      <c r="L655" s="152">
        <f t="shared" si="49"/>
        <v>-263339.96347577684</v>
      </c>
      <c r="M655" s="23"/>
    </row>
    <row r="656" spans="2:13" ht="16.5" customHeight="1" thickBot="1" x14ac:dyDescent="0.3">
      <c r="B656" s="153"/>
      <c r="C656" s="154"/>
      <c r="D656" s="154"/>
      <c r="E656" s="158" t="s">
        <v>23</v>
      </c>
      <c r="F656" s="159">
        <f>SUM(F21:F655)</f>
        <v>1248421846.398905</v>
      </c>
      <c r="H656" s="155"/>
      <c r="I656" s="155"/>
      <c r="J656" s="158" t="s">
        <v>23</v>
      </c>
      <c r="K656" s="337">
        <f>SUM(L21:L655)</f>
        <v>-24968436.927978083</v>
      </c>
      <c r="L656" s="338"/>
      <c r="M656" s="23"/>
    </row>
    <row r="657" spans="1:13" ht="16.5" customHeight="1" thickBot="1" x14ac:dyDescent="0.3">
      <c r="B657" s="153"/>
      <c r="C657" s="154"/>
      <c r="D657" s="154"/>
      <c r="E657" s="155"/>
      <c r="F657" s="156"/>
      <c r="H657" s="155"/>
      <c r="I657" s="155"/>
      <c r="J657" s="158" t="s">
        <v>401</v>
      </c>
      <c r="K657" s="331">
        <f>+K656/F656</f>
        <v>-1.9999999999999987E-2</v>
      </c>
      <c r="L657" s="332"/>
      <c r="M657" s="23"/>
    </row>
    <row r="658" spans="1:13" ht="16.5" customHeight="1" thickBot="1" x14ac:dyDescent="0.25">
      <c r="B658" s="153"/>
      <c r="C658" s="154"/>
      <c r="D658" s="154"/>
      <c r="E658" s="155"/>
      <c r="F658" s="156"/>
      <c r="H658" s="155"/>
      <c r="I658" s="155"/>
      <c r="J658" s="156"/>
      <c r="L658" s="157"/>
      <c r="M658" s="23"/>
    </row>
    <row r="659" spans="1:13" ht="15" customHeight="1" x14ac:dyDescent="0.2">
      <c r="A659" s="22"/>
      <c r="B659" s="322" t="s">
        <v>83</v>
      </c>
      <c r="C659" s="323"/>
      <c r="D659" s="323"/>
      <c r="E659" s="323"/>
      <c r="F659" s="323"/>
      <c r="G659" s="324"/>
      <c r="H659" s="155"/>
      <c r="M659" s="23"/>
    </row>
    <row r="660" spans="1:13" ht="31.5" customHeight="1" thickBot="1" x14ac:dyDescent="0.25">
      <c r="A660" s="22"/>
      <c r="B660" s="319" t="s">
        <v>519</v>
      </c>
      <c r="C660" s="320"/>
      <c r="D660" s="320"/>
      <c r="E660" s="320"/>
      <c r="F660" s="320"/>
      <c r="G660" s="321"/>
      <c r="H660" s="155"/>
      <c r="I660" s="133"/>
      <c r="M660" s="23"/>
    </row>
    <row r="661" spans="1:13" ht="15" thickBot="1" x14ac:dyDescent="0.25">
      <c r="B661" s="139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9"/>
    </row>
    <row r="662" spans="1:13" ht="14.25" x14ac:dyDescent="0.2">
      <c r="B662" s="7"/>
      <c r="C662" s="7"/>
      <c r="D662" s="7"/>
      <c r="E662" s="7"/>
      <c r="F662" s="7"/>
    </row>
    <row r="663" spans="1:13" ht="14.25" x14ac:dyDescent="0.2">
      <c r="B663" s="7"/>
      <c r="C663" s="7"/>
      <c r="D663" s="7"/>
      <c r="E663" s="7"/>
      <c r="F663" s="7"/>
    </row>
    <row r="664" spans="1:13" ht="14.25" x14ac:dyDescent="0.2">
      <c r="B664" s="7"/>
      <c r="C664" s="7"/>
      <c r="D664" s="7"/>
      <c r="E664" s="7"/>
      <c r="F664" s="7"/>
    </row>
    <row r="665" spans="1:13" ht="14.25" x14ac:dyDescent="0.2">
      <c r="B665" s="7"/>
      <c r="C665" s="7"/>
      <c r="D665" s="7"/>
      <c r="E665" s="7"/>
      <c r="F665" s="7"/>
    </row>
    <row r="666" spans="1:13" ht="14.25" x14ac:dyDescent="0.2">
      <c r="B666" s="7"/>
      <c r="C666" s="7"/>
      <c r="D666" s="7"/>
      <c r="E666" s="7"/>
      <c r="F666" s="7"/>
    </row>
    <row r="667" spans="1:13" ht="14.25" x14ac:dyDescent="0.2">
      <c r="B667" s="7"/>
      <c r="C667" s="7"/>
      <c r="D667" s="7"/>
      <c r="E667" s="7"/>
      <c r="F667" s="7"/>
    </row>
    <row r="668" spans="1:13" ht="14.25" x14ac:dyDescent="0.2">
      <c r="B668" s="7"/>
      <c r="C668" s="7"/>
      <c r="D668" s="7"/>
      <c r="E668" s="7"/>
      <c r="F668" s="7"/>
    </row>
    <row r="669" spans="1:13" ht="14.25" x14ac:dyDescent="0.2">
      <c r="B669" s="7"/>
      <c r="C669" s="7"/>
      <c r="D669" s="7"/>
      <c r="E669" s="7"/>
      <c r="F669" s="7"/>
    </row>
    <row r="670" spans="1:13" ht="14.25" x14ac:dyDescent="0.2">
      <c r="B670" s="7"/>
      <c r="C670" s="7"/>
      <c r="D670" s="7"/>
      <c r="E670" s="7"/>
      <c r="F670" s="7"/>
    </row>
    <row r="671" spans="1:13" ht="14.25" x14ac:dyDescent="0.2">
      <c r="B671" s="7"/>
      <c r="C671" s="7"/>
      <c r="D671" s="7"/>
      <c r="E671" s="7"/>
      <c r="F671" s="7"/>
    </row>
    <row r="672" spans="1:13" ht="14.25" x14ac:dyDescent="0.2">
      <c r="B672" s="7"/>
      <c r="C672" s="7"/>
      <c r="D672" s="7"/>
      <c r="E672" s="7"/>
      <c r="F672" s="7"/>
    </row>
    <row r="673" s="7" customFormat="1" ht="14.25" x14ac:dyDescent="0.2"/>
    <row r="674" s="7" customFormat="1" ht="14.25" x14ac:dyDescent="0.2"/>
    <row r="675" s="7" customFormat="1" ht="14.25" x14ac:dyDescent="0.2"/>
    <row r="676" s="7" customFormat="1" ht="14.25" x14ac:dyDescent="0.2"/>
    <row r="677" s="7" customFormat="1" ht="14.25" x14ac:dyDescent="0.2"/>
    <row r="678" s="7" customFormat="1" ht="14.25" x14ac:dyDescent="0.2"/>
    <row r="679" s="7" customFormat="1" ht="14.25" x14ac:dyDescent="0.2"/>
    <row r="680" s="7" customFormat="1" ht="14.25" x14ac:dyDescent="0.2"/>
    <row r="681" s="7" customFormat="1" ht="14.25" x14ac:dyDescent="0.2"/>
    <row r="682" s="7" customFormat="1" ht="14.25" x14ac:dyDescent="0.2"/>
    <row r="683" s="7" customFormat="1" ht="14.25" x14ac:dyDescent="0.2"/>
    <row r="684" s="7" customFormat="1" ht="14.25" x14ac:dyDescent="0.2"/>
    <row r="685" s="7" customFormat="1" ht="14.25" x14ac:dyDescent="0.2"/>
    <row r="686" s="7" customFormat="1" ht="14.25" x14ac:dyDescent="0.2"/>
    <row r="687" s="7" customFormat="1" ht="14.25" x14ac:dyDescent="0.2"/>
    <row r="688" s="7" customFormat="1" ht="14.25" x14ac:dyDescent="0.2"/>
    <row r="689" s="7" customFormat="1" ht="14.25" x14ac:dyDescent="0.2"/>
    <row r="690" s="7" customFormat="1" ht="14.25" x14ac:dyDescent="0.2"/>
    <row r="691" s="7" customFormat="1" ht="14.25" x14ac:dyDescent="0.2"/>
    <row r="692" s="7" customFormat="1" ht="14.25" x14ac:dyDescent="0.2"/>
    <row r="693" s="7" customFormat="1" ht="14.25" x14ac:dyDescent="0.2"/>
    <row r="694" s="7" customFormat="1" ht="14.25" x14ac:dyDescent="0.2"/>
    <row r="695" s="7" customFormat="1" ht="14.25" x14ac:dyDescent="0.2"/>
    <row r="696" s="7" customFormat="1" ht="14.25" x14ac:dyDescent="0.2"/>
    <row r="697" s="7" customFormat="1" ht="14.25" x14ac:dyDescent="0.2"/>
    <row r="698" s="7" customFormat="1" ht="14.25" x14ac:dyDescent="0.2"/>
    <row r="699" s="7" customFormat="1" ht="14.25" x14ac:dyDescent="0.2"/>
    <row r="700" s="7" customFormat="1" ht="14.25" x14ac:dyDescent="0.2"/>
    <row r="701" s="7" customFormat="1" ht="14.25" x14ac:dyDescent="0.2"/>
    <row r="702" s="7" customFormat="1" ht="14.25" x14ac:dyDescent="0.2"/>
    <row r="703" s="7" customFormat="1" ht="14.25" x14ac:dyDescent="0.2"/>
    <row r="704" s="7" customFormat="1" ht="14.25" x14ac:dyDescent="0.2"/>
    <row r="705" s="7" customFormat="1" ht="14.25" x14ac:dyDescent="0.2"/>
    <row r="706" s="7" customFormat="1" ht="14.25" x14ac:dyDescent="0.2"/>
    <row r="707" s="7" customFormat="1" ht="14.25" x14ac:dyDescent="0.2"/>
    <row r="708" s="7" customFormat="1" ht="14.25" x14ac:dyDescent="0.2"/>
    <row r="709" s="7" customFormat="1" ht="14.25" x14ac:dyDescent="0.2"/>
    <row r="710" s="7" customFormat="1" ht="14.25" x14ac:dyDescent="0.2"/>
    <row r="711" s="7" customFormat="1" ht="14.25" x14ac:dyDescent="0.2"/>
    <row r="712" s="7" customFormat="1" ht="14.25" x14ac:dyDescent="0.2"/>
    <row r="713" s="7" customFormat="1" ht="14.25" x14ac:dyDescent="0.2"/>
    <row r="714" s="7" customFormat="1" ht="14.25" x14ac:dyDescent="0.2"/>
    <row r="715" s="7" customFormat="1" ht="14.25" x14ac:dyDescent="0.2"/>
    <row r="716" s="7" customFormat="1" ht="14.25" x14ac:dyDescent="0.2"/>
    <row r="717" s="7" customFormat="1" ht="14.25" x14ac:dyDescent="0.2"/>
    <row r="718" s="7" customFormat="1" ht="14.25" x14ac:dyDescent="0.2"/>
    <row r="719" s="7" customFormat="1" ht="14.25" x14ac:dyDescent="0.2"/>
    <row r="720" s="7" customFormat="1" ht="14.25" x14ac:dyDescent="0.2"/>
    <row r="721" s="7" customFormat="1" ht="14.25" x14ac:dyDescent="0.2"/>
    <row r="722" s="7" customFormat="1" ht="14.25" x14ac:dyDescent="0.2"/>
    <row r="723" s="7" customFormat="1" ht="14.25" x14ac:dyDescent="0.2"/>
    <row r="724" s="7" customFormat="1" ht="14.25" x14ac:dyDescent="0.2"/>
    <row r="725" s="7" customFormat="1" ht="14.25" x14ac:dyDescent="0.2"/>
    <row r="726" s="7" customFormat="1" ht="14.25" x14ac:dyDescent="0.2"/>
    <row r="727" s="7" customFormat="1" ht="14.25" x14ac:dyDescent="0.2"/>
    <row r="728" s="7" customFormat="1" ht="14.25" x14ac:dyDescent="0.2"/>
    <row r="729" s="7" customFormat="1" ht="14.25" x14ac:dyDescent="0.2"/>
    <row r="730" s="7" customFormat="1" ht="14.25" x14ac:dyDescent="0.2"/>
    <row r="731" s="7" customFormat="1" ht="14.25" x14ac:dyDescent="0.2"/>
    <row r="732" s="7" customFormat="1" ht="14.25" x14ac:dyDescent="0.2"/>
    <row r="733" s="7" customFormat="1" ht="14.25" x14ac:dyDescent="0.2"/>
    <row r="734" s="7" customFormat="1" ht="14.25" x14ac:dyDescent="0.2"/>
    <row r="735" s="7" customFormat="1" ht="14.25" x14ac:dyDescent="0.2"/>
    <row r="736" s="7" customFormat="1" ht="14.25" x14ac:dyDescent="0.2"/>
    <row r="737" s="7" customFormat="1" ht="14.25" x14ac:dyDescent="0.2"/>
    <row r="738" s="7" customFormat="1" ht="14.25" x14ac:dyDescent="0.2"/>
    <row r="739" s="7" customFormat="1" ht="14.25" x14ac:dyDescent="0.2"/>
    <row r="740" s="7" customFormat="1" ht="14.25" x14ac:dyDescent="0.2"/>
    <row r="741" s="7" customFormat="1" ht="14.25" x14ac:dyDescent="0.2"/>
    <row r="742" s="7" customFormat="1" ht="14.25" x14ac:dyDescent="0.2"/>
    <row r="743" s="7" customFormat="1" ht="14.25" x14ac:dyDescent="0.2"/>
    <row r="744" s="7" customFormat="1" ht="14.25" x14ac:dyDescent="0.2"/>
    <row r="745" s="7" customFormat="1" ht="14.25" x14ac:dyDescent="0.2"/>
    <row r="746" s="7" customFormat="1" ht="14.25" x14ac:dyDescent="0.2"/>
    <row r="747" s="7" customFormat="1" ht="14.25" x14ac:dyDescent="0.2"/>
    <row r="748" s="7" customFormat="1" ht="14.25" x14ac:dyDescent="0.2"/>
    <row r="749" s="7" customFormat="1" ht="14.25" x14ac:dyDescent="0.2"/>
    <row r="750" s="7" customFormat="1" ht="14.25" x14ac:dyDescent="0.2"/>
    <row r="751" s="7" customFormat="1" ht="14.25" x14ac:dyDescent="0.2"/>
    <row r="752" s="7" customFormat="1" ht="14.25" x14ac:dyDescent="0.2"/>
    <row r="753" s="7" customFormat="1" ht="14.25" x14ac:dyDescent="0.2"/>
    <row r="754" s="7" customFormat="1" ht="14.25" x14ac:dyDescent="0.2"/>
    <row r="755" s="7" customFormat="1" ht="14.25" x14ac:dyDescent="0.2"/>
    <row r="756" s="7" customFormat="1" ht="14.25" x14ac:dyDescent="0.2"/>
    <row r="757" s="7" customFormat="1" ht="14.25" x14ac:dyDescent="0.2"/>
    <row r="758" s="7" customFormat="1" ht="14.25" x14ac:dyDescent="0.2"/>
    <row r="759" s="7" customFormat="1" ht="14.25" x14ac:dyDescent="0.2"/>
    <row r="760" s="7" customFormat="1" ht="14.25" x14ac:dyDescent="0.2"/>
    <row r="761" s="7" customFormat="1" ht="14.25" x14ac:dyDescent="0.2"/>
    <row r="762" s="7" customFormat="1" ht="14.25" x14ac:dyDescent="0.2"/>
    <row r="763" s="7" customFormat="1" ht="14.25" x14ac:dyDescent="0.2"/>
    <row r="764" s="7" customFormat="1" ht="14.25" x14ac:dyDescent="0.2"/>
    <row r="765" s="7" customFormat="1" ht="14.25" x14ac:dyDescent="0.2"/>
    <row r="766" s="7" customFormat="1" ht="14.25" x14ac:dyDescent="0.2"/>
    <row r="767" s="7" customFormat="1" ht="14.25" x14ac:dyDescent="0.2"/>
    <row r="768" s="7" customFormat="1" ht="14.25" x14ac:dyDescent="0.2"/>
    <row r="769" s="7" customFormat="1" ht="14.25" x14ac:dyDescent="0.2"/>
    <row r="770" s="7" customFormat="1" ht="14.25" x14ac:dyDescent="0.2"/>
    <row r="771" s="7" customFormat="1" ht="14.25" x14ac:dyDescent="0.2"/>
    <row r="772" s="7" customFormat="1" ht="14.25" x14ac:dyDescent="0.2"/>
    <row r="773" s="7" customFormat="1" ht="14.25" x14ac:dyDescent="0.2"/>
    <row r="774" s="7" customFormat="1" ht="14.25" x14ac:dyDescent="0.2"/>
    <row r="775" s="7" customFormat="1" ht="14.25" x14ac:dyDescent="0.2"/>
    <row r="776" s="7" customFormat="1" ht="14.25" x14ac:dyDescent="0.2"/>
    <row r="777" s="7" customFormat="1" ht="14.25" x14ac:dyDescent="0.2"/>
    <row r="778" s="7" customFormat="1" ht="14.25" x14ac:dyDescent="0.2"/>
    <row r="779" s="7" customFormat="1" ht="14.25" x14ac:dyDescent="0.2"/>
    <row r="780" s="7" customFormat="1" ht="14.25" x14ac:dyDescent="0.2"/>
    <row r="781" s="7" customFormat="1" ht="14.25" x14ac:dyDescent="0.2"/>
    <row r="782" s="7" customFormat="1" ht="14.25" x14ac:dyDescent="0.2"/>
    <row r="783" s="7" customFormat="1" ht="14.25" x14ac:dyDescent="0.2"/>
    <row r="784" s="7" customFormat="1" ht="14.25" x14ac:dyDescent="0.2"/>
    <row r="785" s="7" customFormat="1" ht="14.25" x14ac:dyDescent="0.2"/>
    <row r="786" s="7" customFormat="1" ht="14.25" x14ac:dyDescent="0.2"/>
    <row r="787" s="7" customFormat="1" ht="14.25" x14ac:dyDescent="0.2"/>
    <row r="788" s="7" customFormat="1" ht="14.25" x14ac:dyDescent="0.2"/>
    <row r="789" s="7" customFormat="1" ht="14.25" x14ac:dyDescent="0.2"/>
    <row r="790" s="7" customFormat="1" ht="14.25" x14ac:dyDescent="0.2"/>
    <row r="791" s="7" customFormat="1" ht="14.25" x14ac:dyDescent="0.2"/>
    <row r="792" s="7" customFormat="1" ht="14.25" x14ac:dyDescent="0.2"/>
    <row r="793" s="7" customFormat="1" ht="14.25" x14ac:dyDescent="0.2"/>
    <row r="794" s="7" customFormat="1" ht="14.25" x14ac:dyDescent="0.2"/>
    <row r="795" s="7" customFormat="1" ht="14.25" x14ac:dyDescent="0.2"/>
    <row r="796" s="7" customFormat="1" ht="14.25" x14ac:dyDescent="0.2"/>
    <row r="797" s="7" customFormat="1" ht="14.25" x14ac:dyDescent="0.2"/>
    <row r="798" s="7" customFormat="1" ht="14.25" x14ac:dyDescent="0.2"/>
    <row r="799" s="7" customFormat="1" ht="14.25" x14ac:dyDescent="0.2"/>
    <row r="800" s="7" customFormat="1" ht="14.25" x14ac:dyDescent="0.2"/>
    <row r="801" s="7" customFormat="1" ht="14.25" x14ac:dyDescent="0.2"/>
    <row r="802" s="7" customFormat="1" ht="14.25" x14ac:dyDescent="0.2"/>
    <row r="803" s="7" customFormat="1" ht="14.25" x14ac:dyDescent="0.2"/>
    <row r="804" s="7" customFormat="1" ht="14.25" x14ac:dyDescent="0.2"/>
    <row r="805" s="7" customFormat="1" ht="14.25" x14ac:dyDescent="0.2"/>
    <row r="806" s="7" customFormat="1" ht="14.25" x14ac:dyDescent="0.2"/>
    <row r="807" s="7" customFormat="1" ht="14.25" x14ac:dyDescent="0.2"/>
    <row r="808" s="7" customFormat="1" ht="14.25" x14ac:dyDescent="0.2"/>
    <row r="809" s="7" customFormat="1" ht="14.25" x14ac:dyDescent="0.2"/>
    <row r="810" s="7" customFormat="1" ht="14.25" x14ac:dyDescent="0.2"/>
    <row r="811" s="7" customFormat="1" ht="14.25" x14ac:dyDescent="0.2"/>
    <row r="812" s="7" customFormat="1" ht="14.25" x14ac:dyDescent="0.2"/>
    <row r="813" s="7" customFormat="1" ht="14.25" x14ac:dyDescent="0.2"/>
    <row r="814" s="7" customFormat="1" ht="14.25" x14ac:dyDescent="0.2"/>
    <row r="815" s="7" customFormat="1" ht="14.25" x14ac:dyDescent="0.2"/>
    <row r="816" s="7" customFormat="1" ht="14.25" x14ac:dyDescent="0.2"/>
    <row r="817" s="7" customFormat="1" ht="14.25" x14ac:dyDescent="0.2"/>
    <row r="818" s="7" customFormat="1" ht="14.25" x14ac:dyDescent="0.2"/>
    <row r="819" s="7" customFormat="1" ht="14.25" x14ac:dyDescent="0.2"/>
    <row r="820" s="7" customFormat="1" ht="14.25" x14ac:dyDescent="0.2"/>
    <row r="821" s="7" customFormat="1" ht="14.25" x14ac:dyDescent="0.2"/>
    <row r="822" s="7" customFormat="1" ht="14.25" x14ac:dyDescent="0.2"/>
    <row r="823" s="7" customFormat="1" ht="14.25" x14ac:dyDescent="0.2"/>
    <row r="824" s="7" customFormat="1" ht="14.25" x14ac:dyDescent="0.2"/>
    <row r="825" s="7" customFormat="1" ht="14.25" x14ac:dyDescent="0.2"/>
    <row r="826" s="7" customFormat="1" ht="14.25" x14ac:dyDescent="0.2"/>
    <row r="827" s="7" customFormat="1" ht="14.25" x14ac:dyDescent="0.2"/>
    <row r="828" s="7" customFormat="1" ht="14.25" x14ac:dyDescent="0.2"/>
    <row r="829" s="7" customFormat="1" ht="14.25" x14ac:dyDescent="0.2"/>
    <row r="830" s="7" customFormat="1" ht="14.25" x14ac:dyDescent="0.2"/>
    <row r="831" s="7" customFormat="1" ht="14.25" x14ac:dyDescent="0.2"/>
    <row r="832" s="7" customFormat="1" ht="14.25" x14ac:dyDescent="0.2"/>
    <row r="833" s="7" customFormat="1" ht="14.25" x14ac:dyDescent="0.2"/>
    <row r="834" s="7" customFormat="1" ht="14.25" x14ac:dyDescent="0.2"/>
    <row r="835" s="7" customFormat="1" ht="14.25" x14ac:dyDescent="0.2"/>
    <row r="836" s="7" customFormat="1" ht="14.25" x14ac:dyDescent="0.2"/>
    <row r="837" s="7" customFormat="1" ht="14.25" x14ac:dyDescent="0.2"/>
    <row r="838" s="7" customFormat="1" ht="14.25" x14ac:dyDescent="0.2"/>
    <row r="839" s="7" customFormat="1" ht="14.25" x14ac:dyDescent="0.2"/>
    <row r="840" s="7" customFormat="1" ht="14.25" x14ac:dyDescent="0.2"/>
    <row r="841" s="7" customFormat="1" ht="14.25" x14ac:dyDescent="0.2"/>
    <row r="842" s="7" customFormat="1" ht="14.25" x14ac:dyDescent="0.2"/>
    <row r="843" s="7" customFormat="1" ht="14.25" x14ac:dyDescent="0.2"/>
    <row r="844" s="7" customFormat="1" ht="14.25" x14ac:dyDescent="0.2"/>
    <row r="845" s="7" customFormat="1" ht="14.25" x14ac:dyDescent="0.2"/>
    <row r="846" s="7" customFormat="1" ht="14.25" x14ac:dyDescent="0.2"/>
    <row r="847" s="7" customFormat="1" ht="14.25" x14ac:dyDescent="0.2"/>
    <row r="848" s="7" customFormat="1" ht="14.25" x14ac:dyDescent="0.2"/>
    <row r="849" s="7" customFormat="1" ht="14.25" x14ac:dyDescent="0.2"/>
    <row r="850" s="7" customFormat="1" ht="14.25" x14ac:dyDescent="0.2"/>
    <row r="851" s="7" customFormat="1" ht="14.25" x14ac:dyDescent="0.2"/>
    <row r="852" s="7" customFormat="1" ht="14.25" x14ac:dyDescent="0.2"/>
    <row r="853" s="7" customFormat="1" ht="14.25" x14ac:dyDescent="0.2"/>
    <row r="854" s="7" customFormat="1" ht="14.25" x14ac:dyDescent="0.2"/>
    <row r="855" s="7" customFormat="1" ht="14.25" x14ac:dyDescent="0.2"/>
    <row r="856" s="7" customFormat="1" ht="14.25" x14ac:dyDescent="0.2"/>
    <row r="857" s="7" customFormat="1" ht="14.25" x14ac:dyDescent="0.2"/>
    <row r="858" s="7" customFormat="1" ht="14.25" x14ac:dyDescent="0.2"/>
    <row r="859" s="7" customFormat="1" ht="14.25" x14ac:dyDescent="0.2"/>
    <row r="860" s="7" customFormat="1" ht="14.25" x14ac:dyDescent="0.2"/>
    <row r="861" s="7" customFormat="1" ht="14.25" x14ac:dyDescent="0.2"/>
    <row r="862" s="7" customFormat="1" ht="14.25" x14ac:dyDescent="0.2"/>
    <row r="863" s="7" customFormat="1" ht="14.25" x14ac:dyDescent="0.2"/>
    <row r="864" s="7" customFormat="1" ht="14.25" x14ac:dyDescent="0.2"/>
    <row r="865" s="7" customFormat="1" ht="14.25" x14ac:dyDescent="0.2"/>
    <row r="866" s="7" customFormat="1" ht="14.25" x14ac:dyDescent="0.2"/>
    <row r="867" s="7" customFormat="1" ht="14.25" x14ac:dyDescent="0.2"/>
    <row r="868" s="7" customFormat="1" ht="14.25" x14ac:dyDescent="0.2"/>
    <row r="869" s="7" customFormat="1" ht="14.25" x14ac:dyDescent="0.2"/>
    <row r="870" s="7" customFormat="1" ht="14.25" x14ac:dyDescent="0.2"/>
    <row r="871" s="7" customFormat="1" ht="14.25" x14ac:dyDescent="0.2"/>
    <row r="872" s="7" customFormat="1" ht="14.25" x14ac:dyDescent="0.2"/>
    <row r="873" s="7" customFormat="1" ht="14.25" x14ac:dyDescent="0.2"/>
    <row r="874" s="7" customFormat="1" ht="14.25" x14ac:dyDescent="0.2"/>
    <row r="875" s="7" customFormat="1" ht="14.25" x14ac:dyDescent="0.2"/>
    <row r="876" s="7" customFormat="1" ht="14.25" x14ac:dyDescent="0.2"/>
    <row r="877" s="7" customFormat="1" ht="14.25" x14ac:dyDescent="0.2"/>
    <row r="878" s="7" customFormat="1" ht="14.25" x14ac:dyDescent="0.2"/>
    <row r="879" s="7" customFormat="1" ht="14.25" x14ac:dyDescent="0.2"/>
    <row r="880" s="7" customFormat="1" ht="14.25" x14ac:dyDescent="0.2"/>
    <row r="881" s="7" customFormat="1" ht="14.25" x14ac:dyDescent="0.2"/>
    <row r="882" s="7" customFormat="1" ht="14.25" x14ac:dyDescent="0.2"/>
    <row r="883" s="7" customFormat="1" ht="14.25" x14ac:dyDescent="0.2"/>
    <row r="884" s="7" customFormat="1" ht="14.25" x14ac:dyDescent="0.2"/>
    <row r="885" s="7" customFormat="1" ht="14.25" x14ac:dyDescent="0.2"/>
    <row r="886" s="7" customFormat="1" ht="14.25" x14ac:dyDescent="0.2"/>
    <row r="887" s="7" customFormat="1" ht="14.25" x14ac:dyDescent="0.2"/>
    <row r="888" s="7" customFormat="1" ht="14.25" x14ac:dyDescent="0.2"/>
    <row r="889" s="7" customFormat="1" ht="14.25" x14ac:dyDescent="0.2"/>
    <row r="890" s="7" customFormat="1" ht="14.25" x14ac:dyDescent="0.2"/>
    <row r="891" s="7" customFormat="1" ht="14.25" x14ac:dyDescent="0.2"/>
    <row r="892" s="7" customFormat="1" ht="14.25" x14ac:dyDescent="0.2"/>
    <row r="893" s="7" customFormat="1" ht="14.25" x14ac:dyDescent="0.2"/>
    <row r="894" s="7" customFormat="1" ht="14.25" x14ac:dyDescent="0.2"/>
    <row r="895" s="7" customFormat="1" ht="14.25" x14ac:dyDescent="0.2"/>
    <row r="896" s="7" customFormat="1" ht="14.25" x14ac:dyDescent="0.2"/>
    <row r="897" s="7" customFormat="1" ht="14.25" x14ac:dyDescent="0.2"/>
    <row r="898" s="7" customFormat="1" ht="14.25" x14ac:dyDescent="0.2"/>
    <row r="899" s="7" customFormat="1" ht="14.25" x14ac:dyDescent="0.2"/>
    <row r="900" s="7" customFormat="1" ht="14.25" x14ac:dyDescent="0.2"/>
    <row r="901" s="7" customFormat="1" ht="14.25" x14ac:dyDescent="0.2"/>
    <row r="902" s="7" customFormat="1" ht="14.25" x14ac:dyDescent="0.2"/>
    <row r="903" s="7" customFormat="1" ht="14.25" x14ac:dyDescent="0.2"/>
    <row r="904" s="7" customFormat="1" ht="14.25" x14ac:dyDescent="0.2"/>
    <row r="905" s="7" customFormat="1" ht="14.25" x14ac:dyDescent="0.2"/>
    <row r="906" s="7" customFormat="1" ht="14.25" x14ac:dyDescent="0.2"/>
    <row r="907" s="7" customFormat="1" ht="14.25" x14ac:dyDescent="0.2"/>
    <row r="908" s="7" customFormat="1" ht="14.25" x14ac:dyDescent="0.2"/>
    <row r="909" s="7" customFormat="1" ht="14.25" x14ac:dyDescent="0.2"/>
    <row r="910" s="7" customFormat="1" ht="14.25" x14ac:dyDescent="0.2"/>
    <row r="911" s="7" customFormat="1" ht="14.25" x14ac:dyDescent="0.2"/>
    <row r="912" s="7" customFormat="1" ht="14.25" x14ac:dyDescent="0.2"/>
    <row r="913" s="7" customFormat="1" ht="14.25" x14ac:dyDescent="0.2"/>
    <row r="914" s="7" customFormat="1" ht="14.25" x14ac:dyDescent="0.2"/>
    <row r="915" s="7" customFormat="1" ht="14.25" x14ac:dyDescent="0.2"/>
    <row r="916" s="7" customFormat="1" ht="14.25" x14ac:dyDescent="0.2"/>
    <row r="917" s="7" customFormat="1" ht="14.25" x14ac:dyDescent="0.2"/>
    <row r="918" s="7" customFormat="1" ht="14.25" x14ac:dyDescent="0.2"/>
    <row r="919" s="7" customFormat="1" ht="14.25" x14ac:dyDescent="0.2"/>
    <row r="920" s="7" customFormat="1" ht="14.25" x14ac:dyDescent="0.2"/>
    <row r="921" s="7" customFormat="1" ht="14.25" x14ac:dyDescent="0.2"/>
    <row r="922" s="7" customFormat="1" ht="14.25" x14ac:dyDescent="0.2"/>
    <row r="923" s="7" customFormat="1" ht="14.25" x14ac:dyDescent="0.2"/>
    <row r="924" s="7" customFormat="1" ht="14.25" x14ac:dyDescent="0.2"/>
    <row r="925" s="7" customFormat="1" ht="14.25" x14ac:dyDescent="0.2"/>
    <row r="926" s="7" customFormat="1" ht="14.25" x14ac:dyDescent="0.2"/>
    <row r="927" s="7" customFormat="1" ht="14.25" x14ac:dyDescent="0.2"/>
    <row r="928" s="7" customFormat="1" ht="14.25" x14ac:dyDescent="0.2"/>
    <row r="929" s="7" customFormat="1" ht="14.25" x14ac:dyDescent="0.2"/>
    <row r="930" s="7" customFormat="1" ht="14.25" x14ac:dyDescent="0.2"/>
    <row r="931" s="7" customFormat="1" ht="14.25" x14ac:dyDescent="0.2"/>
    <row r="932" s="7" customFormat="1" ht="14.25" x14ac:dyDescent="0.2"/>
    <row r="933" s="7" customFormat="1" ht="14.25" x14ac:dyDescent="0.2"/>
    <row r="934" s="7" customFormat="1" ht="14.25" x14ac:dyDescent="0.2"/>
    <row r="935" s="7" customFormat="1" ht="14.25" x14ac:dyDescent="0.2"/>
    <row r="936" s="7" customFormat="1" ht="14.25" x14ac:dyDescent="0.2"/>
    <row r="937" s="7" customFormat="1" ht="14.25" x14ac:dyDescent="0.2"/>
    <row r="938" s="7" customFormat="1" ht="14.25" x14ac:dyDescent="0.2"/>
    <row r="939" s="7" customFormat="1" ht="14.25" x14ac:dyDescent="0.2"/>
    <row r="940" s="7" customFormat="1" ht="14.25" x14ac:dyDescent="0.2"/>
    <row r="941" s="7" customFormat="1" ht="14.25" x14ac:dyDescent="0.2"/>
    <row r="942" s="7" customFormat="1" ht="14.25" x14ac:dyDescent="0.2"/>
    <row r="943" s="7" customFormat="1" ht="14.25" x14ac:dyDescent="0.2"/>
    <row r="944" s="7" customFormat="1" ht="14.25" x14ac:dyDescent="0.2"/>
    <row r="945" s="7" customFormat="1" ht="14.25" x14ac:dyDescent="0.2"/>
    <row r="946" s="7" customFormat="1" ht="14.25" x14ac:dyDescent="0.2"/>
    <row r="947" s="7" customFormat="1" ht="14.25" x14ac:dyDescent="0.2"/>
    <row r="948" s="7" customFormat="1" ht="14.25" x14ac:dyDescent="0.2"/>
    <row r="949" s="7" customFormat="1" ht="14.25" x14ac:dyDescent="0.2"/>
    <row r="950" s="7" customFormat="1" ht="14.25" x14ac:dyDescent="0.2"/>
    <row r="951" s="7" customFormat="1" ht="14.25" x14ac:dyDescent="0.2"/>
    <row r="952" s="7" customFormat="1" ht="14.25" x14ac:dyDescent="0.2"/>
    <row r="953" s="7" customFormat="1" ht="14.25" x14ac:dyDescent="0.2"/>
    <row r="954" s="7" customFormat="1" ht="14.25" x14ac:dyDescent="0.2"/>
    <row r="955" s="7" customFormat="1" ht="14.25" x14ac:dyDescent="0.2"/>
    <row r="956" s="7" customFormat="1" ht="14.25" x14ac:dyDescent="0.2"/>
    <row r="957" s="7" customFormat="1" ht="14.25" x14ac:dyDescent="0.2"/>
    <row r="958" s="7" customFormat="1" ht="14.25" x14ac:dyDescent="0.2"/>
    <row r="959" s="7" customFormat="1" ht="14.25" x14ac:dyDescent="0.2"/>
    <row r="960" s="7" customFormat="1" ht="14.25" x14ac:dyDescent="0.2"/>
    <row r="961" s="7" customFormat="1" ht="14.25" x14ac:dyDescent="0.2"/>
    <row r="962" s="7" customFormat="1" ht="14.25" x14ac:dyDescent="0.2"/>
    <row r="963" s="7" customFormat="1" ht="14.25" x14ac:dyDescent="0.2"/>
    <row r="964" s="7" customFormat="1" ht="14.25" x14ac:dyDescent="0.2"/>
    <row r="965" s="7" customFormat="1" ht="14.25" x14ac:dyDescent="0.2"/>
    <row r="966" s="7" customFormat="1" ht="14.25" x14ac:dyDescent="0.2"/>
    <row r="967" s="7" customFormat="1" ht="14.25" x14ac:dyDescent="0.2"/>
    <row r="968" s="7" customFormat="1" ht="14.25" x14ac:dyDescent="0.2"/>
    <row r="969" s="7" customFormat="1" ht="14.25" x14ac:dyDescent="0.2"/>
    <row r="970" s="7" customFormat="1" ht="14.25" x14ac:dyDescent="0.2"/>
    <row r="971" s="7" customFormat="1" ht="14.25" x14ac:dyDescent="0.2"/>
    <row r="972" s="7" customFormat="1" ht="14.25" x14ac:dyDescent="0.2"/>
    <row r="973" s="7" customFormat="1" ht="14.25" x14ac:dyDescent="0.2"/>
    <row r="974" s="7" customFormat="1" ht="14.25" x14ac:dyDescent="0.2"/>
    <row r="975" s="7" customFormat="1" ht="14.25" x14ac:dyDescent="0.2"/>
    <row r="976" s="7" customFormat="1" ht="14.25" x14ac:dyDescent="0.2"/>
    <row r="977" s="7" customFormat="1" ht="14.25" x14ac:dyDescent="0.2"/>
    <row r="978" s="7" customFormat="1" ht="14.25" x14ac:dyDescent="0.2"/>
    <row r="979" s="7" customFormat="1" ht="14.25" x14ac:dyDescent="0.2"/>
    <row r="980" s="7" customFormat="1" ht="14.25" x14ac:dyDescent="0.2"/>
    <row r="981" s="7" customFormat="1" ht="14.25" x14ac:dyDescent="0.2"/>
    <row r="982" s="7" customFormat="1" ht="14.25" x14ac:dyDescent="0.2"/>
    <row r="983" s="7" customFormat="1" ht="14.25" x14ac:dyDescent="0.2"/>
    <row r="984" s="7" customFormat="1" ht="14.25" x14ac:dyDescent="0.2"/>
    <row r="985" s="7" customFormat="1" ht="14.25" x14ac:dyDescent="0.2"/>
    <row r="986" s="7" customFormat="1" ht="14.25" x14ac:dyDescent="0.2"/>
    <row r="987" s="7" customFormat="1" ht="14.25" x14ac:dyDescent="0.2"/>
    <row r="988" s="7" customFormat="1" ht="14.25" x14ac:dyDescent="0.2"/>
    <row r="989" s="7" customFormat="1" ht="14.25" x14ac:dyDescent="0.2"/>
    <row r="990" s="7" customFormat="1" ht="14.25" x14ac:dyDescent="0.2"/>
    <row r="991" s="7" customFormat="1" ht="14.25" x14ac:dyDescent="0.2"/>
    <row r="992" s="7" customFormat="1" ht="14.25" x14ac:dyDescent="0.2"/>
    <row r="993" s="7" customFormat="1" ht="14.25" x14ac:dyDescent="0.2"/>
    <row r="994" s="7" customFormat="1" ht="14.25" x14ac:dyDescent="0.2"/>
    <row r="995" s="7" customFormat="1" ht="14.25" x14ac:dyDescent="0.2"/>
    <row r="996" s="7" customFormat="1" ht="14.25" x14ac:dyDescent="0.2"/>
    <row r="997" s="7" customFormat="1" ht="14.25" x14ac:dyDescent="0.2"/>
    <row r="998" s="7" customFormat="1" ht="14.25" x14ac:dyDescent="0.2"/>
    <row r="999" s="7" customFormat="1" ht="14.25" x14ac:dyDescent="0.2"/>
    <row r="1000" s="7" customFormat="1" ht="14.25" x14ac:dyDescent="0.2"/>
    <row r="1001" s="7" customFormat="1" ht="14.25" x14ac:dyDescent="0.2"/>
    <row r="1002" s="7" customFormat="1" ht="14.25" x14ac:dyDescent="0.2"/>
    <row r="1003" s="7" customFormat="1" ht="14.25" x14ac:dyDescent="0.2"/>
    <row r="1004" s="7" customFormat="1" ht="14.25" x14ac:dyDescent="0.2"/>
    <row r="1005" s="7" customFormat="1" ht="14.25" x14ac:dyDescent="0.2"/>
    <row r="1006" s="7" customFormat="1" ht="14.25" x14ac:dyDescent="0.2"/>
    <row r="1007" s="7" customFormat="1" ht="14.25" x14ac:dyDescent="0.2"/>
    <row r="1008" s="7" customFormat="1" ht="14.25" x14ac:dyDescent="0.2"/>
    <row r="1009" s="7" customFormat="1" ht="14.25" x14ac:dyDescent="0.2"/>
    <row r="1010" s="7" customFormat="1" ht="14.25" x14ac:dyDescent="0.2"/>
    <row r="1011" s="7" customFormat="1" ht="14.25" x14ac:dyDescent="0.2"/>
    <row r="1012" s="7" customFormat="1" ht="14.25" x14ac:dyDescent="0.2"/>
    <row r="1013" s="7" customFormat="1" ht="14.25" x14ac:dyDescent="0.2"/>
    <row r="1014" s="7" customFormat="1" ht="14.25" x14ac:dyDescent="0.2"/>
    <row r="1015" s="7" customFormat="1" ht="14.25" x14ac:dyDescent="0.2"/>
    <row r="1016" s="7" customFormat="1" ht="14.25" x14ac:dyDescent="0.2"/>
    <row r="1017" s="7" customFormat="1" ht="14.25" x14ac:dyDescent="0.2"/>
    <row r="1018" s="7" customFormat="1" ht="14.25" x14ac:dyDescent="0.2"/>
    <row r="1019" s="7" customFormat="1" ht="14.25" x14ac:dyDescent="0.2"/>
    <row r="1020" s="7" customFormat="1" ht="14.25" x14ac:dyDescent="0.2"/>
    <row r="1021" s="7" customFormat="1" ht="14.25" x14ac:dyDescent="0.2"/>
    <row r="1022" s="7" customFormat="1" ht="14.25" x14ac:dyDescent="0.2"/>
    <row r="1023" s="7" customFormat="1" ht="14.25" x14ac:dyDescent="0.2"/>
    <row r="1024" s="7" customFormat="1" ht="14.25" x14ac:dyDescent="0.2"/>
    <row r="1025" s="7" customFormat="1" ht="14.25" x14ac:dyDescent="0.2"/>
    <row r="1026" s="7" customFormat="1" ht="14.25" x14ac:dyDescent="0.2"/>
    <row r="1027" s="7" customFormat="1" ht="14.25" x14ac:dyDescent="0.2"/>
    <row r="1028" s="7" customFormat="1" ht="14.25" x14ac:dyDescent="0.2"/>
    <row r="1029" s="7" customFormat="1" ht="14.25" x14ac:dyDescent="0.2"/>
    <row r="1030" s="7" customFormat="1" ht="14.25" x14ac:dyDescent="0.2"/>
    <row r="1031" s="7" customFormat="1" ht="14.25" x14ac:dyDescent="0.2"/>
    <row r="1032" s="7" customFormat="1" ht="14.25" x14ac:dyDescent="0.2"/>
    <row r="1033" s="7" customFormat="1" ht="14.25" x14ac:dyDescent="0.2"/>
    <row r="1034" s="7" customFormat="1" ht="14.25" x14ac:dyDescent="0.2"/>
    <row r="1035" s="7" customFormat="1" ht="14.25" x14ac:dyDescent="0.2"/>
    <row r="1036" s="7" customFormat="1" ht="14.25" x14ac:dyDescent="0.2"/>
    <row r="1037" s="7" customFormat="1" ht="14.25" x14ac:dyDescent="0.2"/>
    <row r="1038" s="7" customFormat="1" ht="14.25" x14ac:dyDescent="0.2"/>
    <row r="1039" s="7" customFormat="1" ht="14.25" x14ac:dyDescent="0.2"/>
    <row r="1040" s="7" customFormat="1" ht="14.25" x14ac:dyDescent="0.2"/>
    <row r="1041" s="7" customFormat="1" ht="14.25" x14ac:dyDescent="0.2"/>
    <row r="1042" s="7" customFormat="1" ht="14.25" x14ac:dyDescent="0.2"/>
    <row r="1043" s="7" customFormat="1" ht="14.25" x14ac:dyDescent="0.2"/>
    <row r="1044" s="7" customFormat="1" ht="14.25" x14ac:dyDescent="0.2"/>
    <row r="1045" s="7" customFormat="1" ht="14.25" x14ac:dyDescent="0.2"/>
    <row r="1046" s="7" customFormat="1" ht="14.25" x14ac:dyDescent="0.2"/>
    <row r="1047" s="7" customFormat="1" ht="14.25" x14ac:dyDescent="0.2"/>
    <row r="1048" s="7" customFormat="1" ht="14.25" x14ac:dyDescent="0.2"/>
    <row r="1049" s="7" customFormat="1" ht="14.25" x14ac:dyDescent="0.2"/>
    <row r="1050" s="7" customFormat="1" ht="14.25" x14ac:dyDescent="0.2"/>
    <row r="1051" s="7" customFormat="1" ht="14.25" x14ac:dyDescent="0.2"/>
    <row r="1052" s="7" customFormat="1" ht="14.25" x14ac:dyDescent="0.2"/>
    <row r="1053" s="7" customFormat="1" ht="14.25" x14ac:dyDescent="0.2"/>
    <row r="1054" s="7" customFormat="1" ht="14.25" x14ac:dyDescent="0.2"/>
    <row r="1055" s="7" customFormat="1" ht="14.25" x14ac:dyDescent="0.2"/>
    <row r="1056" s="7" customFormat="1" ht="14.25" x14ac:dyDescent="0.2"/>
    <row r="1057" s="7" customFormat="1" ht="14.25" x14ac:dyDescent="0.2"/>
    <row r="1058" s="7" customFormat="1" ht="14.25" x14ac:dyDescent="0.2"/>
    <row r="1059" s="7" customFormat="1" ht="14.25" x14ac:dyDescent="0.2"/>
    <row r="1060" s="7" customFormat="1" ht="14.25" x14ac:dyDescent="0.2"/>
    <row r="1061" s="7" customFormat="1" ht="14.25" x14ac:dyDescent="0.2"/>
    <row r="1062" s="7" customFormat="1" ht="14.25" x14ac:dyDescent="0.2"/>
    <row r="1063" s="7" customFormat="1" ht="14.25" x14ac:dyDescent="0.2"/>
    <row r="1064" s="7" customFormat="1" ht="14.25" x14ac:dyDescent="0.2"/>
    <row r="1065" s="7" customFormat="1" ht="14.25" x14ac:dyDescent="0.2"/>
    <row r="1066" s="7" customFormat="1" ht="14.25" x14ac:dyDescent="0.2"/>
    <row r="1067" s="7" customFormat="1" ht="14.25" x14ac:dyDescent="0.2"/>
    <row r="1068" s="7" customFormat="1" ht="14.25" x14ac:dyDescent="0.2"/>
    <row r="1069" s="7" customFormat="1" ht="14.25" x14ac:dyDescent="0.2"/>
    <row r="1070" s="7" customFormat="1" ht="14.25" x14ac:dyDescent="0.2"/>
    <row r="1071" s="7" customFormat="1" ht="14.25" x14ac:dyDescent="0.2"/>
    <row r="1072" s="7" customFormat="1" ht="14.25" x14ac:dyDescent="0.2"/>
    <row r="1073" s="7" customFormat="1" ht="14.25" x14ac:dyDescent="0.2"/>
    <row r="1074" s="7" customFormat="1" ht="14.25" x14ac:dyDescent="0.2"/>
    <row r="1075" s="7" customFormat="1" ht="14.25" x14ac:dyDescent="0.2"/>
    <row r="1076" s="7" customFormat="1" ht="14.25" x14ac:dyDescent="0.2"/>
    <row r="1077" s="7" customFormat="1" ht="14.25" x14ac:dyDescent="0.2"/>
    <row r="1078" s="7" customFormat="1" ht="14.25" x14ac:dyDescent="0.2"/>
    <row r="1079" s="7" customFormat="1" ht="14.25" x14ac:dyDescent="0.2"/>
    <row r="1080" s="7" customFormat="1" ht="14.25" x14ac:dyDescent="0.2"/>
    <row r="1081" s="7" customFormat="1" ht="14.25" x14ac:dyDescent="0.2"/>
    <row r="1082" s="7" customFormat="1" ht="14.25" x14ac:dyDescent="0.2"/>
    <row r="1083" s="7" customFormat="1" ht="14.25" x14ac:dyDescent="0.2"/>
    <row r="1084" s="7" customFormat="1" ht="14.25" x14ac:dyDescent="0.2"/>
    <row r="1085" s="7" customFormat="1" ht="14.25" x14ac:dyDescent="0.2"/>
    <row r="1086" s="7" customFormat="1" ht="14.25" x14ac:dyDescent="0.2"/>
    <row r="1087" s="7" customFormat="1" ht="14.25" x14ac:dyDescent="0.2"/>
    <row r="1088" s="7" customFormat="1" ht="14.25" x14ac:dyDescent="0.2"/>
    <row r="1089" s="7" customFormat="1" ht="14.25" x14ac:dyDescent="0.2"/>
    <row r="1090" s="7" customFormat="1" ht="14.25" x14ac:dyDescent="0.2"/>
    <row r="1091" s="7" customFormat="1" ht="14.25" x14ac:dyDescent="0.2"/>
    <row r="1092" s="7" customFormat="1" ht="14.25" x14ac:dyDescent="0.2"/>
    <row r="1093" s="7" customFormat="1" ht="14.25" x14ac:dyDescent="0.2"/>
    <row r="1094" s="7" customFormat="1" ht="14.25" x14ac:dyDescent="0.2"/>
    <row r="1095" s="7" customFormat="1" ht="14.25" x14ac:dyDescent="0.2"/>
    <row r="1096" s="7" customFormat="1" ht="14.25" x14ac:dyDescent="0.2"/>
    <row r="1097" s="7" customFormat="1" ht="14.25" x14ac:dyDescent="0.2"/>
    <row r="1098" s="7" customFormat="1" ht="14.25" x14ac:dyDescent="0.2"/>
    <row r="1099" s="7" customFormat="1" ht="14.25" x14ac:dyDescent="0.2"/>
    <row r="1100" s="7" customFormat="1" ht="14.25" x14ac:dyDescent="0.2"/>
    <row r="1101" s="7" customFormat="1" ht="14.25" x14ac:dyDescent="0.2"/>
    <row r="1102" s="7" customFormat="1" ht="14.25" x14ac:dyDescent="0.2"/>
    <row r="1103" s="7" customFormat="1" ht="14.25" x14ac:dyDescent="0.2"/>
    <row r="1104" s="7" customFormat="1" ht="14.25" x14ac:dyDescent="0.2"/>
    <row r="1105" s="7" customFormat="1" ht="14.25" x14ac:dyDescent="0.2"/>
    <row r="1106" s="7" customFormat="1" ht="14.25" x14ac:dyDescent="0.2"/>
    <row r="1107" s="7" customFormat="1" ht="14.25" x14ac:dyDescent="0.2"/>
    <row r="1108" s="7" customFormat="1" ht="14.25" x14ac:dyDescent="0.2"/>
    <row r="1109" s="7" customFormat="1" ht="14.25" x14ac:dyDescent="0.2"/>
    <row r="1110" s="7" customFormat="1" ht="14.25" x14ac:dyDescent="0.2"/>
    <row r="1111" s="7" customFormat="1" ht="14.25" x14ac:dyDescent="0.2"/>
    <row r="1112" s="7" customFormat="1" ht="14.25" x14ac:dyDescent="0.2"/>
    <row r="1113" s="7" customFormat="1" ht="14.25" x14ac:dyDescent="0.2"/>
    <row r="1114" s="7" customFormat="1" ht="14.25" x14ac:dyDescent="0.2"/>
    <row r="1115" s="7" customFormat="1" ht="14.25" x14ac:dyDescent="0.2"/>
    <row r="1116" s="7" customFormat="1" ht="14.25" x14ac:dyDescent="0.2"/>
    <row r="1117" s="7" customFormat="1" ht="14.25" x14ac:dyDescent="0.2"/>
    <row r="1118" s="7" customFormat="1" ht="14.25" x14ac:dyDescent="0.2"/>
    <row r="1119" s="7" customFormat="1" ht="14.25" x14ac:dyDescent="0.2"/>
    <row r="1120" s="7" customFormat="1" ht="14.25" x14ac:dyDescent="0.2"/>
    <row r="1121" s="7" customFormat="1" ht="14.25" x14ac:dyDescent="0.2"/>
    <row r="1122" s="7" customFormat="1" ht="14.25" x14ac:dyDescent="0.2"/>
    <row r="1123" s="7" customFormat="1" ht="14.25" x14ac:dyDescent="0.2"/>
    <row r="1124" s="7" customFormat="1" ht="14.25" x14ac:dyDescent="0.2"/>
    <row r="1125" s="7" customFormat="1" ht="14.25" x14ac:dyDescent="0.2"/>
    <row r="1126" s="7" customFormat="1" ht="14.25" x14ac:dyDescent="0.2"/>
    <row r="1127" s="7" customFormat="1" ht="14.25" x14ac:dyDescent="0.2"/>
    <row r="1128" s="7" customFormat="1" ht="14.25" x14ac:dyDescent="0.2"/>
    <row r="1129" s="7" customFormat="1" ht="14.25" x14ac:dyDescent="0.2"/>
    <row r="1130" s="7" customFormat="1" ht="14.25" x14ac:dyDescent="0.2"/>
    <row r="1131" s="7" customFormat="1" ht="14.25" x14ac:dyDescent="0.2"/>
    <row r="1132" s="7" customFormat="1" ht="14.25" x14ac:dyDescent="0.2"/>
    <row r="1133" s="7" customFormat="1" ht="14.25" x14ac:dyDescent="0.2"/>
    <row r="1134" s="7" customFormat="1" ht="14.25" x14ac:dyDescent="0.2"/>
    <row r="1135" s="7" customFormat="1" ht="14.25" x14ac:dyDescent="0.2"/>
    <row r="1136" s="7" customFormat="1" ht="14.25" x14ac:dyDescent="0.2"/>
    <row r="1137" s="7" customFormat="1" ht="14.25" x14ac:dyDescent="0.2"/>
    <row r="1138" s="7" customFormat="1" ht="14.25" x14ac:dyDescent="0.2"/>
    <row r="1139" s="7" customFormat="1" ht="14.25" x14ac:dyDescent="0.2"/>
    <row r="1140" s="7" customFormat="1" ht="14.25" x14ac:dyDescent="0.2"/>
    <row r="1141" s="7" customFormat="1" ht="14.25" x14ac:dyDescent="0.2"/>
    <row r="1142" s="7" customFormat="1" ht="14.25" x14ac:dyDescent="0.2"/>
    <row r="1143" s="7" customFormat="1" ht="14.25" x14ac:dyDescent="0.2"/>
    <row r="1144" s="7" customFormat="1" ht="14.25" x14ac:dyDescent="0.2"/>
    <row r="1145" s="7" customFormat="1" ht="14.25" x14ac:dyDescent="0.2"/>
    <row r="1146" s="7" customFormat="1" ht="14.25" x14ac:dyDescent="0.2"/>
    <row r="1147" s="7" customFormat="1" ht="14.25" x14ac:dyDescent="0.2"/>
    <row r="1148" s="7" customFormat="1" ht="14.25" x14ac:dyDescent="0.2"/>
    <row r="1149" s="7" customFormat="1" ht="14.25" x14ac:dyDescent="0.2"/>
    <row r="1150" s="7" customFormat="1" ht="14.25" x14ac:dyDescent="0.2"/>
    <row r="1151" s="7" customFormat="1" ht="14.25" x14ac:dyDescent="0.2"/>
    <row r="1152" s="7" customFormat="1" ht="14.25" x14ac:dyDescent="0.2"/>
    <row r="1153" s="7" customFormat="1" ht="14.25" x14ac:dyDescent="0.2"/>
    <row r="1154" s="7" customFormat="1" ht="14.25" x14ac:dyDescent="0.2"/>
    <row r="1155" s="7" customFormat="1" ht="14.25" x14ac:dyDescent="0.2"/>
    <row r="1156" s="7" customFormat="1" ht="14.25" x14ac:dyDescent="0.2"/>
    <row r="1157" s="7" customFormat="1" ht="14.25" x14ac:dyDescent="0.2"/>
    <row r="1158" s="7" customFormat="1" ht="14.25" x14ac:dyDescent="0.2"/>
    <row r="1159" s="7" customFormat="1" ht="14.25" x14ac:dyDescent="0.2"/>
    <row r="1160" s="7" customFormat="1" ht="14.25" x14ac:dyDescent="0.2"/>
    <row r="1161" s="7" customFormat="1" ht="14.25" x14ac:dyDescent="0.2"/>
    <row r="1162" s="7" customFormat="1" ht="14.25" x14ac:dyDescent="0.2"/>
    <row r="1163" s="7" customFormat="1" ht="14.25" x14ac:dyDescent="0.2"/>
    <row r="1164" s="7" customFormat="1" ht="14.25" x14ac:dyDescent="0.2"/>
    <row r="1165" s="7" customFormat="1" ht="14.25" x14ac:dyDescent="0.2"/>
    <row r="1166" s="7" customFormat="1" ht="14.25" x14ac:dyDescent="0.2"/>
    <row r="1167" s="7" customFormat="1" ht="14.25" x14ac:dyDescent="0.2"/>
    <row r="1168" s="7" customFormat="1" ht="14.25" x14ac:dyDescent="0.2"/>
    <row r="1169" s="7" customFormat="1" ht="14.25" x14ac:dyDescent="0.2"/>
    <row r="1170" s="7" customFormat="1" ht="14.25" x14ac:dyDescent="0.2"/>
    <row r="1171" s="7" customFormat="1" ht="14.25" x14ac:dyDescent="0.2"/>
    <row r="1172" s="7" customFormat="1" ht="14.25" x14ac:dyDescent="0.2"/>
    <row r="1173" s="7" customFormat="1" ht="14.25" x14ac:dyDescent="0.2"/>
    <row r="1174" s="7" customFormat="1" ht="14.25" x14ac:dyDescent="0.2"/>
    <row r="1175" s="7" customFormat="1" ht="14.25" x14ac:dyDescent="0.2"/>
    <row r="1176" s="7" customFormat="1" ht="14.25" x14ac:dyDescent="0.2"/>
    <row r="1177" s="7" customFormat="1" ht="14.25" x14ac:dyDescent="0.2"/>
    <row r="1178" s="7" customFormat="1" ht="14.25" x14ac:dyDescent="0.2"/>
    <row r="1179" s="7" customFormat="1" ht="14.25" x14ac:dyDescent="0.2"/>
    <row r="1180" s="7" customFormat="1" ht="14.25" x14ac:dyDescent="0.2"/>
    <row r="1181" s="7" customFormat="1" ht="14.25" x14ac:dyDescent="0.2"/>
    <row r="1182" s="7" customFormat="1" ht="14.25" x14ac:dyDescent="0.2"/>
    <row r="1183" s="7" customFormat="1" ht="14.25" x14ac:dyDescent="0.2"/>
    <row r="1184" s="7" customFormat="1" ht="14.25" x14ac:dyDescent="0.2"/>
    <row r="1185" s="7" customFormat="1" ht="14.25" x14ac:dyDescent="0.2"/>
    <row r="1186" s="7" customFormat="1" ht="14.25" x14ac:dyDescent="0.2"/>
    <row r="1187" s="7" customFormat="1" ht="14.25" x14ac:dyDescent="0.2"/>
    <row r="1188" s="7" customFormat="1" ht="14.25" x14ac:dyDescent="0.2"/>
    <row r="1189" s="7" customFormat="1" ht="14.25" x14ac:dyDescent="0.2"/>
    <row r="1190" s="7" customFormat="1" ht="14.25" x14ac:dyDescent="0.2"/>
    <row r="1191" s="7" customFormat="1" ht="14.25" x14ac:dyDescent="0.2"/>
    <row r="1192" s="7" customFormat="1" ht="14.25" x14ac:dyDescent="0.2"/>
    <row r="1193" s="7" customFormat="1" ht="14.25" x14ac:dyDescent="0.2"/>
    <row r="1194" s="7" customFormat="1" ht="14.25" x14ac:dyDescent="0.2"/>
    <row r="1195" s="7" customFormat="1" ht="14.25" x14ac:dyDescent="0.2"/>
    <row r="1196" s="7" customFormat="1" ht="14.25" x14ac:dyDescent="0.2"/>
    <row r="1197" s="7" customFormat="1" ht="14.25" x14ac:dyDescent="0.2"/>
    <row r="1198" s="7" customFormat="1" ht="14.25" x14ac:dyDescent="0.2"/>
    <row r="1199" s="7" customFormat="1" ht="14.25" x14ac:dyDescent="0.2"/>
    <row r="1200" s="7" customFormat="1" ht="14.25" x14ac:dyDescent="0.2"/>
    <row r="1201" s="7" customFormat="1" ht="14.25" x14ac:dyDescent="0.2"/>
    <row r="1202" s="7" customFormat="1" ht="14.25" x14ac:dyDescent="0.2"/>
    <row r="1203" s="7" customFormat="1" ht="14.25" x14ac:dyDescent="0.2"/>
    <row r="1204" s="7" customFormat="1" ht="14.25" x14ac:dyDescent="0.2"/>
    <row r="1205" s="7" customFormat="1" ht="14.25" x14ac:dyDescent="0.2"/>
    <row r="1206" s="7" customFormat="1" ht="14.25" x14ac:dyDescent="0.2"/>
    <row r="1207" s="7" customFormat="1" ht="14.25" x14ac:dyDescent="0.2"/>
    <row r="1208" s="7" customFormat="1" ht="14.25" x14ac:dyDescent="0.2"/>
    <row r="1209" s="7" customFormat="1" ht="14.25" x14ac:dyDescent="0.2"/>
    <row r="1210" s="7" customFormat="1" ht="14.25" x14ac:dyDescent="0.2"/>
    <row r="1211" s="7" customFormat="1" ht="14.25" x14ac:dyDescent="0.2"/>
    <row r="1212" s="7" customFormat="1" ht="14.25" x14ac:dyDescent="0.2"/>
    <row r="1213" s="7" customFormat="1" ht="14.25" x14ac:dyDescent="0.2"/>
    <row r="1214" s="7" customFormat="1" ht="14.25" x14ac:dyDescent="0.2"/>
    <row r="1215" s="7" customFormat="1" ht="14.25" x14ac:dyDescent="0.2"/>
    <row r="1216" s="7" customFormat="1" ht="14.25" x14ac:dyDescent="0.2"/>
    <row r="1217" s="7" customFormat="1" ht="14.25" x14ac:dyDescent="0.2"/>
    <row r="1218" s="7" customFormat="1" ht="14.25" x14ac:dyDescent="0.2"/>
    <row r="1219" s="7" customFormat="1" ht="14.25" x14ac:dyDescent="0.2"/>
    <row r="1220" s="7" customFormat="1" ht="14.25" x14ac:dyDescent="0.2"/>
    <row r="1221" s="7" customFormat="1" ht="14.25" x14ac:dyDescent="0.2"/>
    <row r="1222" s="7" customFormat="1" ht="14.25" x14ac:dyDescent="0.2"/>
    <row r="1223" s="7" customFormat="1" ht="14.25" x14ac:dyDescent="0.2"/>
    <row r="1224" s="7" customFormat="1" ht="14.25" x14ac:dyDescent="0.2"/>
    <row r="1225" s="7" customFormat="1" ht="14.25" x14ac:dyDescent="0.2"/>
    <row r="1226" s="7" customFormat="1" ht="14.25" x14ac:dyDescent="0.2"/>
    <row r="1227" s="7" customFormat="1" ht="14.25" x14ac:dyDescent="0.2"/>
    <row r="1228" s="7" customFormat="1" ht="14.25" x14ac:dyDescent="0.2"/>
    <row r="1229" s="7" customFormat="1" ht="14.25" x14ac:dyDescent="0.2"/>
    <row r="1230" s="7" customFormat="1" ht="14.25" x14ac:dyDescent="0.2"/>
    <row r="1231" s="7" customFormat="1" ht="14.25" x14ac:dyDescent="0.2"/>
    <row r="1232" s="7" customFormat="1" ht="14.25" x14ac:dyDescent="0.2"/>
    <row r="1233" s="7" customFormat="1" ht="14.25" x14ac:dyDescent="0.2"/>
    <row r="1234" s="7" customFormat="1" ht="14.25" x14ac:dyDescent="0.2"/>
    <row r="1235" s="7" customFormat="1" ht="14.25" x14ac:dyDescent="0.2"/>
    <row r="1236" s="7" customFormat="1" ht="14.25" x14ac:dyDescent="0.2"/>
    <row r="1237" s="7" customFormat="1" ht="14.25" x14ac:dyDescent="0.2"/>
    <row r="1238" s="7" customFormat="1" ht="14.25" x14ac:dyDescent="0.2"/>
    <row r="1239" s="7" customFormat="1" ht="14.25" x14ac:dyDescent="0.2"/>
    <row r="1240" s="7" customFormat="1" ht="14.25" x14ac:dyDescent="0.2"/>
    <row r="1241" s="7" customFormat="1" ht="14.25" x14ac:dyDescent="0.2"/>
    <row r="1242" s="7" customFormat="1" ht="14.25" x14ac:dyDescent="0.2"/>
    <row r="1243" s="7" customFormat="1" ht="14.25" x14ac:dyDescent="0.2"/>
    <row r="1244" s="7" customFormat="1" ht="14.25" x14ac:dyDescent="0.2"/>
    <row r="1245" s="7" customFormat="1" ht="14.25" x14ac:dyDescent="0.2"/>
    <row r="1246" s="7" customFormat="1" ht="14.25" x14ac:dyDescent="0.2"/>
    <row r="1247" s="7" customFormat="1" ht="14.25" x14ac:dyDescent="0.2"/>
    <row r="1248" s="7" customFormat="1" ht="14.25" x14ac:dyDescent="0.2"/>
    <row r="1249" s="7" customFormat="1" ht="14.25" x14ac:dyDescent="0.2"/>
    <row r="1250" s="7" customFormat="1" ht="14.25" x14ac:dyDescent="0.2"/>
    <row r="1251" s="7" customFormat="1" ht="14.25" x14ac:dyDescent="0.2"/>
    <row r="1252" s="7" customFormat="1" ht="14.25" x14ac:dyDescent="0.2"/>
    <row r="1253" s="7" customFormat="1" ht="14.25" x14ac:dyDescent="0.2"/>
    <row r="1254" s="7" customFormat="1" ht="14.25" x14ac:dyDescent="0.2"/>
    <row r="1255" s="7" customFormat="1" ht="14.25" x14ac:dyDescent="0.2"/>
    <row r="1256" s="7" customFormat="1" ht="14.25" x14ac:dyDescent="0.2"/>
    <row r="1257" s="7" customFormat="1" ht="14.25" x14ac:dyDescent="0.2"/>
    <row r="1258" s="7" customFormat="1" ht="14.25" x14ac:dyDescent="0.2"/>
    <row r="1259" s="7" customFormat="1" ht="14.25" x14ac:dyDescent="0.2"/>
    <row r="1260" s="7" customFormat="1" ht="14.25" x14ac:dyDescent="0.2"/>
    <row r="1261" s="7" customFormat="1" ht="14.25" x14ac:dyDescent="0.2"/>
    <row r="1262" s="7" customFormat="1" ht="14.25" x14ac:dyDescent="0.2"/>
    <row r="1263" s="7" customFormat="1" ht="14.25" x14ac:dyDescent="0.2"/>
    <row r="1264" s="7" customFormat="1" ht="14.25" x14ac:dyDescent="0.2"/>
    <row r="1265" s="7" customFormat="1" ht="14.25" x14ac:dyDescent="0.2"/>
    <row r="1266" s="7" customFormat="1" ht="14.25" x14ac:dyDescent="0.2"/>
    <row r="1267" s="7" customFormat="1" ht="14.25" x14ac:dyDescent="0.2"/>
    <row r="1268" s="7" customFormat="1" ht="14.25" x14ac:dyDescent="0.2"/>
    <row r="1269" s="7" customFormat="1" ht="14.25" x14ac:dyDescent="0.2"/>
    <row r="1270" s="7" customFormat="1" ht="14.25" x14ac:dyDescent="0.2"/>
    <row r="1271" s="7" customFormat="1" ht="14.25" x14ac:dyDescent="0.2"/>
    <row r="1272" s="7" customFormat="1" ht="14.25" x14ac:dyDescent="0.2"/>
    <row r="1273" s="7" customFormat="1" ht="14.25" x14ac:dyDescent="0.2"/>
    <row r="1274" s="7" customFormat="1" ht="14.25" x14ac:dyDescent="0.2"/>
    <row r="1275" s="7" customFormat="1" ht="14.25" x14ac:dyDescent="0.2"/>
    <row r="1276" s="7" customFormat="1" ht="14.25" x14ac:dyDescent="0.2"/>
    <row r="1277" s="7" customFormat="1" ht="14.25" x14ac:dyDescent="0.2"/>
    <row r="1278" s="7" customFormat="1" ht="14.25" x14ac:dyDescent="0.2"/>
    <row r="1279" s="7" customFormat="1" ht="14.25" x14ac:dyDescent="0.2"/>
    <row r="1280" s="7" customFormat="1" ht="14.25" x14ac:dyDescent="0.2"/>
    <row r="1281" s="7" customFormat="1" ht="14.25" x14ac:dyDescent="0.2"/>
    <row r="1282" s="7" customFormat="1" ht="14.25" x14ac:dyDescent="0.2"/>
    <row r="1283" s="7" customFormat="1" ht="14.25" x14ac:dyDescent="0.2"/>
    <row r="1284" s="7" customFormat="1" ht="14.25" x14ac:dyDescent="0.2"/>
    <row r="1285" s="7" customFormat="1" ht="14.25" x14ac:dyDescent="0.2"/>
    <row r="1286" s="7" customFormat="1" ht="14.25" x14ac:dyDescent="0.2"/>
    <row r="1287" s="7" customFormat="1" ht="14.25" x14ac:dyDescent="0.2"/>
    <row r="1288" s="7" customFormat="1" ht="14.25" x14ac:dyDescent="0.2"/>
    <row r="1289" s="7" customFormat="1" ht="14.25" x14ac:dyDescent="0.2"/>
    <row r="1290" s="7" customFormat="1" ht="14.25" x14ac:dyDescent="0.2"/>
    <row r="1291" s="7" customFormat="1" ht="14.25" x14ac:dyDescent="0.2"/>
    <row r="1292" s="7" customFormat="1" ht="14.25" x14ac:dyDescent="0.2"/>
    <row r="1293" s="7" customFormat="1" ht="14.25" x14ac:dyDescent="0.2"/>
    <row r="1294" s="7" customFormat="1" ht="14.25" x14ac:dyDescent="0.2"/>
    <row r="1295" s="7" customFormat="1" ht="14.25" x14ac:dyDescent="0.2"/>
    <row r="1296" s="7" customFormat="1" ht="14.25" x14ac:dyDescent="0.2"/>
    <row r="1297" s="7" customFormat="1" ht="14.25" x14ac:dyDescent="0.2"/>
    <row r="1298" s="7" customFormat="1" ht="14.25" x14ac:dyDescent="0.2"/>
    <row r="1299" s="7" customFormat="1" ht="14.25" x14ac:dyDescent="0.2"/>
    <row r="1300" s="7" customFormat="1" ht="14.25" x14ac:dyDescent="0.2"/>
    <row r="1301" s="7" customFormat="1" ht="14.25" x14ac:dyDescent="0.2"/>
    <row r="1302" s="7" customFormat="1" ht="14.25" x14ac:dyDescent="0.2"/>
    <row r="1303" s="7" customFormat="1" ht="14.25" x14ac:dyDescent="0.2"/>
    <row r="1304" s="7" customFormat="1" ht="14.25" x14ac:dyDescent="0.2"/>
    <row r="1305" s="7" customFormat="1" ht="14.25" x14ac:dyDescent="0.2"/>
    <row r="1306" s="7" customFormat="1" ht="14.25" x14ac:dyDescent="0.2"/>
    <row r="1307" s="7" customFormat="1" ht="14.25" x14ac:dyDescent="0.2"/>
    <row r="1308" s="7" customFormat="1" ht="14.25" x14ac:dyDescent="0.2"/>
    <row r="1309" s="7" customFormat="1" ht="14.25" x14ac:dyDescent="0.2"/>
    <row r="1310" s="7" customFormat="1" ht="14.25" x14ac:dyDescent="0.2"/>
    <row r="1311" s="7" customFormat="1" ht="14.25" x14ac:dyDescent="0.2"/>
    <row r="1312" s="7" customFormat="1" ht="14.25" x14ac:dyDescent="0.2"/>
    <row r="1313" s="7" customFormat="1" ht="14.25" x14ac:dyDescent="0.2"/>
    <row r="1314" s="7" customFormat="1" ht="14.25" x14ac:dyDescent="0.2"/>
    <row r="1315" s="7" customFormat="1" ht="14.25" x14ac:dyDescent="0.2"/>
    <row r="1316" s="7" customFormat="1" ht="14.25" x14ac:dyDescent="0.2"/>
    <row r="1317" s="7" customFormat="1" ht="14.25" x14ac:dyDescent="0.2"/>
    <row r="1318" s="7" customFormat="1" ht="14.25" x14ac:dyDescent="0.2"/>
    <row r="1319" s="7" customFormat="1" ht="14.25" x14ac:dyDescent="0.2"/>
    <row r="1320" s="7" customFormat="1" ht="14.25" x14ac:dyDescent="0.2"/>
    <row r="1321" s="7" customFormat="1" ht="14.25" x14ac:dyDescent="0.2"/>
    <row r="1322" s="7" customFormat="1" ht="14.25" x14ac:dyDescent="0.2"/>
    <row r="1323" s="7" customFormat="1" ht="14.25" x14ac:dyDescent="0.2"/>
    <row r="1324" s="7" customFormat="1" ht="14.25" x14ac:dyDescent="0.2"/>
    <row r="1325" s="7" customFormat="1" ht="14.25" x14ac:dyDescent="0.2"/>
    <row r="1326" s="7" customFormat="1" ht="14.25" x14ac:dyDescent="0.2"/>
    <row r="1327" s="7" customFormat="1" ht="14.25" x14ac:dyDescent="0.2"/>
    <row r="1328" s="7" customFormat="1" ht="14.25" x14ac:dyDescent="0.2"/>
    <row r="1329" s="7" customFormat="1" ht="14.25" x14ac:dyDescent="0.2"/>
    <row r="1330" s="7" customFormat="1" ht="14.25" x14ac:dyDescent="0.2"/>
    <row r="1331" s="7" customFormat="1" ht="14.25" x14ac:dyDescent="0.2"/>
    <row r="1332" s="7" customFormat="1" ht="14.25" x14ac:dyDescent="0.2"/>
    <row r="1333" s="7" customFormat="1" ht="14.25" x14ac:dyDescent="0.2"/>
    <row r="1334" s="7" customFormat="1" ht="14.25" x14ac:dyDescent="0.2"/>
    <row r="1335" s="7" customFormat="1" ht="14.25" x14ac:dyDescent="0.2"/>
    <row r="1336" s="7" customFormat="1" ht="14.25" x14ac:dyDescent="0.2"/>
    <row r="1337" s="7" customFormat="1" ht="14.25" x14ac:dyDescent="0.2"/>
    <row r="1338" s="7" customFormat="1" ht="14.25" x14ac:dyDescent="0.2"/>
    <row r="1339" s="7" customFormat="1" ht="14.25" x14ac:dyDescent="0.2"/>
    <row r="1340" s="7" customFormat="1" ht="14.25" x14ac:dyDescent="0.2"/>
    <row r="1341" s="7" customFormat="1" ht="14.25" x14ac:dyDescent="0.2"/>
    <row r="1342" s="7" customFormat="1" ht="14.25" x14ac:dyDescent="0.2"/>
    <row r="1343" s="7" customFormat="1" ht="14.25" x14ac:dyDescent="0.2"/>
    <row r="1344" s="7" customFormat="1" ht="14.25" x14ac:dyDescent="0.2"/>
    <row r="1345" s="7" customFormat="1" ht="14.25" x14ac:dyDescent="0.2"/>
    <row r="1346" s="7" customFormat="1" ht="14.25" x14ac:dyDescent="0.2"/>
    <row r="1347" s="7" customFormat="1" ht="14.25" x14ac:dyDescent="0.2"/>
    <row r="1348" s="7" customFormat="1" ht="14.25" x14ac:dyDescent="0.2"/>
    <row r="1349" s="7" customFormat="1" ht="14.25" x14ac:dyDescent="0.2"/>
    <row r="1350" s="7" customFormat="1" ht="14.25" x14ac:dyDescent="0.2"/>
    <row r="1351" s="7" customFormat="1" ht="14.25" x14ac:dyDescent="0.2"/>
    <row r="1352" s="7" customFormat="1" ht="14.25" x14ac:dyDescent="0.2"/>
    <row r="1353" s="7" customFormat="1" ht="14.25" x14ac:dyDescent="0.2"/>
    <row r="1354" s="7" customFormat="1" ht="14.25" x14ac:dyDescent="0.2"/>
    <row r="1355" s="7" customFormat="1" ht="14.25" x14ac:dyDescent="0.2"/>
    <row r="1356" s="7" customFormat="1" ht="14.25" x14ac:dyDescent="0.2"/>
    <row r="1357" s="7" customFormat="1" ht="14.25" x14ac:dyDescent="0.2"/>
    <row r="1358" s="7" customFormat="1" ht="14.25" x14ac:dyDescent="0.2"/>
    <row r="1359" s="7" customFormat="1" ht="14.25" x14ac:dyDescent="0.2"/>
    <row r="1360" s="7" customFormat="1" ht="14.25" x14ac:dyDescent="0.2"/>
    <row r="1361" s="7" customFormat="1" ht="14.25" x14ac:dyDescent="0.2"/>
    <row r="1362" s="7" customFormat="1" ht="14.25" x14ac:dyDescent="0.2"/>
    <row r="1363" s="7" customFormat="1" ht="14.25" x14ac:dyDescent="0.2"/>
    <row r="1364" s="7" customFormat="1" ht="14.25" x14ac:dyDescent="0.2"/>
    <row r="1365" s="7" customFormat="1" ht="14.25" x14ac:dyDescent="0.2"/>
    <row r="1366" s="7" customFormat="1" ht="14.25" x14ac:dyDescent="0.2"/>
    <row r="1367" s="7" customFormat="1" ht="14.25" x14ac:dyDescent="0.2"/>
    <row r="1368" s="7" customFormat="1" ht="14.25" x14ac:dyDescent="0.2"/>
    <row r="1369" s="7" customFormat="1" ht="14.25" x14ac:dyDescent="0.2"/>
    <row r="1370" s="7" customFormat="1" ht="14.25" x14ac:dyDescent="0.2"/>
    <row r="1371" s="7" customFormat="1" ht="14.25" x14ac:dyDescent="0.2"/>
    <row r="1372" s="7" customFormat="1" ht="14.25" x14ac:dyDescent="0.2"/>
    <row r="1373" s="7" customFormat="1" ht="14.25" x14ac:dyDescent="0.2"/>
    <row r="1374" s="7" customFormat="1" ht="14.25" x14ac:dyDescent="0.2"/>
    <row r="1375" s="7" customFormat="1" ht="14.25" x14ac:dyDescent="0.2"/>
    <row r="1376" s="7" customFormat="1" ht="14.25" x14ac:dyDescent="0.2"/>
    <row r="1377" s="7" customFormat="1" ht="14.25" x14ac:dyDescent="0.2"/>
    <row r="1378" s="7" customFormat="1" ht="14.25" x14ac:dyDescent="0.2"/>
    <row r="1379" s="7" customFormat="1" ht="14.25" x14ac:dyDescent="0.2"/>
    <row r="1380" s="7" customFormat="1" ht="14.25" x14ac:dyDescent="0.2"/>
    <row r="1381" s="7" customFormat="1" ht="14.25" x14ac:dyDescent="0.2"/>
    <row r="1382" s="7" customFormat="1" ht="14.25" x14ac:dyDescent="0.2"/>
    <row r="1383" s="7" customFormat="1" ht="14.25" x14ac:dyDescent="0.2"/>
    <row r="1384" s="7" customFormat="1" ht="14.25" x14ac:dyDescent="0.2"/>
    <row r="1385" s="7" customFormat="1" ht="14.25" x14ac:dyDescent="0.2"/>
    <row r="1386" s="7" customFormat="1" ht="14.25" x14ac:dyDescent="0.2"/>
    <row r="1387" s="7" customFormat="1" ht="14.25" x14ac:dyDescent="0.2"/>
    <row r="1388" s="7" customFormat="1" ht="14.25" x14ac:dyDescent="0.2"/>
    <row r="1389" s="7" customFormat="1" ht="14.25" x14ac:dyDescent="0.2"/>
    <row r="1390" s="7" customFormat="1" ht="14.25" x14ac:dyDescent="0.2"/>
    <row r="1391" s="7" customFormat="1" ht="14.25" x14ac:dyDescent="0.2"/>
    <row r="1392" s="7" customFormat="1" ht="14.25" x14ac:dyDescent="0.2"/>
    <row r="1393" s="7" customFormat="1" ht="14.25" x14ac:dyDescent="0.2"/>
    <row r="1394" s="7" customFormat="1" ht="14.25" x14ac:dyDescent="0.2"/>
    <row r="1395" s="7" customFormat="1" ht="14.25" x14ac:dyDescent="0.2"/>
    <row r="1396" s="7" customFormat="1" ht="14.25" x14ac:dyDescent="0.2"/>
    <row r="1397" s="7" customFormat="1" ht="14.25" x14ac:dyDescent="0.2"/>
    <row r="1398" s="7" customFormat="1" ht="14.25" x14ac:dyDescent="0.2"/>
    <row r="1399" s="7" customFormat="1" ht="14.25" x14ac:dyDescent="0.2"/>
    <row r="1400" s="7" customFormat="1" ht="14.25" x14ac:dyDescent="0.2"/>
    <row r="1401" s="7" customFormat="1" ht="14.25" x14ac:dyDescent="0.2"/>
    <row r="1402" s="7" customFormat="1" ht="14.25" x14ac:dyDescent="0.2"/>
    <row r="1403" s="7" customFormat="1" ht="14.25" x14ac:dyDescent="0.2"/>
    <row r="1404" s="7" customFormat="1" ht="14.25" x14ac:dyDescent="0.2"/>
    <row r="1405" s="7" customFormat="1" ht="14.25" x14ac:dyDescent="0.2"/>
    <row r="1406" s="7" customFormat="1" ht="14.25" x14ac:dyDescent="0.2"/>
    <row r="1407" s="7" customFormat="1" ht="14.25" x14ac:dyDescent="0.2"/>
    <row r="1408" s="7" customFormat="1" ht="14.25" x14ac:dyDescent="0.2"/>
    <row r="1409" s="7" customFormat="1" ht="14.25" x14ac:dyDescent="0.2"/>
    <row r="1410" s="7" customFormat="1" ht="14.25" x14ac:dyDescent="0.2"/>
    <row r="1411" s="7" customFormat="1" ht="14.25" x14ac:dyDescent="0.2"/>
    <row r="1412" s="7" customFormat="1" ht="14.25" x14ac:dyDescent="0.2"/>
    <row r="1413" s="7" customFormat="1" ht="14.25" x14ac:dyDescent="0.2"/>
    <row r="1414" s="7" customFormat="1" ht="14.25" x14ac:dyDescent="0.2"/>
    <row r="1415" s="7" customFormat="1" ht="14.25" x14ac:dyDescent="0.2"/>
    <row r="1416" s="7" customFormat="1" ht="14.25" x14ac:dyDescent="0.2"/>
    <row r="1417" s="7" customFormat="1" ht="14.25" x14ac:dyDescent="0.2"/>
    <row r="1418" s="7" customFormat="1" ht="14.25" x14ac:dyDescent="0.2"/>
    <row r="1419" s="7" customFormat="1" ht="14.25" x14ac:dyDescent="0.2"/>
    <row r="1420" s="7" customFormat="1" ht="14.25" x14ac:dyDescent="0.2"/>
    <row r="1421" s="7" customFormat="1" ht="14.25" x14ac:dyDescent="0.2"/>
    <row r="1422" s="7" customFormat="1" ht="14.25" x14ac:dyDescent="0.2"/>
    <row r="1423" s="7" customFormat="1" ht="14.25" x14ac:dyDescent="0.2"/>
    <row r="1424" s="7" customFormat="1" ht="14.25" x14ac:dyDescent="0.2"/>
    <row r="1425" s="7" customFormat="1" ht="14.25" x14ac:dyDescent="0.2"/>
    <row r="1426" s="7" customFormat="1" ht="14.25" x14ac:dyDescent="0.2"/>
    <row r="1427" s="7" customFormat="1" ht="14.25" x14ac:dyDescent="0.2"/>
    <row r="1428" s="7" customFormat="1" ht="14.25" x14ac:dyDescent="0.2"/>
    <row r="1429" s="7" customFormat="1" ht="14.25" x14ac:dyDescent="0.2"/>
    <row r="1430" s="7" customFormat="1" ht="14.25" x14ac:dyDescent="0.2"/>
    <row r="1431" s="7" customFormat="1" ht="14.25" x14ac:dyDescent="0.2"/>
    <row r="1432" s="7" customFormat="1" ht="14.25" x14ac:dyDescent="0.2"/>
    <row r="1433" s="7" customFormat="1" ht="14.25" x14ac:dyDescent="0.2"/>
    <row r="1434" s="7" customFormat="1" ht="14.25" x14ac:dyDescent="0.2"/>
    <row r="1435" s="7" customFormat="1" ht="14.25" x14ac:dyDescent="0.2"/>
    <row r="1436" s="7" customFormat="1" ht="14.25" x14ac:dyDescent="0.2"/>
    <row r="1437" s="7" customFormat="1" ht="14.25" x14ac:dyDescent="0.2"/>
    <row r="1438" s="7" customFormat="1" ht="14.25" x14ac:dyDescent="0.2"/>
    <row r="1439" s="7" customFormat="1" ht="14.25" x14ac:dyDescent="0.2"/>
    <row r="1440" s="7" customFormat="1" ht="14.25" x14ac:dyDescent="0.2"/>
    <row r="1441" s="7" customFormat="1" ht="14.25" x14ac:dyDescent="0.2"/>
    <row r="1442" s="7" customFormat="1" ht="14.25" x14ac:dyDescent="0.2"/>
    <row r="1443" s="7" customFormat="1" ht="14.25" x14ac:dyDescent="0.2"/>
    <row r="1444" s="7" customFormat="1" ht="14.25" x14ac:dyDescent="0.2"/>
    <row r="1445" s="7" customFormat="1" ht="14.25" x14ac:dyDescent="0.2"/>
    <row r="1446" s="7" customFormat="1" ht="14.25" x14ac:dyDescent="0.2"/>
    <row r="1447" s="7" customFormat="1" ht="14.25" x14ac:dyDescent="0.2"/>
    <row r="1448" s="7" customFormat="1" ht="14.25" x14ac:dyDescent="0.2"/>
    <row r="1449" s="7" customFormat="1" ht="14.25" x14ac:dyDescent="0.2"/>
    <row r="1450" s="7" customFormat="1" ht="14.25" x14ac:dyDescent="0.2"/>
    <row r="1451" s="7" customFormat="1" ht="14.25" x14ac:dyDescent="0.2"/>
    <row r="1452" s="7" customFormat="1" ht="14.25" x14ac:dyDescent="0.2"/>
    <row r="1453" s="7" customFormat="1" ht="14.25" x14ac:dyDescent="0.2"/>
    <row r="1454" s="7" customFormat="1" ht="14.25" x14ac:dyDescent="0.2"/>
    <row r="1455" s="7" customFormat="1" ht="14.25" x14ac:dyDescent="0.2"/>
    <row r="1456" s="7" customFormat="1" ht="14.25" x14ac:dyDescent="0.2"/>
    <row r="1457" s="7" customFormat="1" ht="14.25" x14ac:dyDescent="0.2"/>
    <row r="1458" s="7" customFormat="1" ht="14.25" x14ac:dyDescent="0.2"/>
    <row r="1459" s="7" customFormat="1" ht="14.25" x14ac:dyDescent="0.2"/>
    <row r="1460" s="7" customFormat="1" ht="14.25" x14ac:dyDescent="0.2"/>
    <row r="1461" s="7" customFormat="1" ht="14.25" x14ac:dyDescent="0.2"/>
    <row r="1462" s="7" customFormat="1" ht="14.25" x14ac:dyDescent="0.2"/>
    <row r="1463" s="7" customFormat="1" ht="14.25" x14ac:dyDescent="0.2"/>
    <row r="1464" s="7" customFormat="1" ht="14.25" x14ac:dyDescent="0.2"/>
    <row r="1465" s="7" customFormat="1" ht="14.25" x14ac:dyDescent="0.2"/>
    <row r="1466" s="7" customFormat="1" ht="14.25" x14ac:dyDescent="0.2"/>
    <row r="1467" s="7" customFormat="1" ht="14.25" x14ac:dyDescent="0.2"/>
    <row r="1468" s="7" customFormat="1" ht="14.25" x14ac:dyDescent="0.2"/>
    <row r="1469" s="7" customFormat="1" ht="14.25" x14ac:dyDescent="0.2"/>
    <row r="1470" s="7" customFormat="1" ht="14.25" x14ac:dyDescent="0.2"/>
    <row r="1471" s="7" customFormat="1" ht="14.25" x14ac:dyDescent="0.2"/>
    <row r="1472" s="7" customFormat="1" ht="14.25" x14ac:dyDescent="0.2"/>
    <row r="1473" s="7" customFormat="1" ht="14.25" x14ac:dyDescent="0.2"/>
    <row r="1474" s="7" customFormat="1" ht="14.25" x14ac:dyDescent="0.2"/>
    <row r="1475" s="7" customFormat="1" ht="14.25" x14ac:dyDescent="0.2"/>
    <row r="1476" s="7" customFormat="1" ht="14.25" x14ac:dyDescent="0.2"/>
    <row r="1477" s="7" customFormat="1" ht="14.25" x14ac:dyDescent="0.2"/>
    <row r="1478" s="7" customFormat="1" ht="14.25" x14ac:dyDescent="0.2"/>
    <row r="1479" s="7" customFormat="1" ht="14.25" x14ac:dyDescent="0.2"/>
    <row r="1480" s="7" customFormat="1" ht="14.25" x14ac:dyDescent="0.2"/>
    <row r="1481" s="7" customFormat="1" ht="14.25" x14ac:dyDescent="0.2"/>
    <row r="1482" s="7" customFormat="1" ht="14.25" x14ac:dyDescent="0.2"/>
    <row r="1483" s="7" customFormat="1" ht="14.25" x14ac:dyDescent="0.2"/>
    <row r="1484" s="7" customFormat="1" ht="14.25" x14ac:dyDescent="0.2"/>
    <row r="1485" s="7" customFormat="1" ht="14.25" x14ac:dyDescent="0.2"/>
    <row r="1486" s="7" customFormat="1" ht="14.25" x14ac:dyDescent="0.2"/>
    <row r="1487" s="7" customFormat="1" ht="14.25" x14ac:dyDescent="0.2"/>
    <row r="1488" s="7" customFormat="1" ht="14.25" x14ac:dyDescent="0.2"/>
    <row r="1489" s="7" customFormat="1" ht="14.25" x14ac:dyDescent="0.2"/>
    <row r="1490" s="7" customFormat="1" ht="14.25" x14ac:dyDescent="0.2"/>
    <row r="1491" s="7" customFormat="1" ht="14.25" x14ac:dyDescent="0.2"/>
    <row r="1492" s="7" customFormat="1" ht="14.25" x14ac:dyDescent="0.2"/>
    <row r="1493" s="7" customFormat="1" ht="14.25" x14ac:dyDescent="0.2"/>
    <row r="1494" s="7" customFormat="1" ht="14.25" x14ac:dyDescent="0.2"/>
    <row r="1495" s="7" customFormat="1" ht="14.25" x14ac:dyDescent="0.2"/>
    <row r="1496" s="7" customFormat="1" ht="14.25" x14ac:dyDescent="0.2"/>
    <row r="1497" s="7" customFormat="1" ht="14.25" x14ac:dyDescent="0.2"/>
    <row r="1498" s="7" customFormat="1" ht="14.25" x14ac:dyDescent="0.2"/>
    <row r="1499" s="7" customFormat="1" ht="14.25" x14ac:dyDescent="0.2"/>
    <row r="1500" s="7" customFormat="1" ht="14.25" x14ac:dyDescent="0.2"/>
    <row r="1501" s="7" customFormat="1" ht="14.25" x14ac:dyDescent="0.2"/>
    <row r="1502" s="7" customFormat="1" ht="14.25" x14ac:dyDescent="0.2"/>
    <row r="1503" s="7" customFormat="1" ht="14.25" x14ac:dyDescent="0.2"/>
    <row r="1504" s="7" customFormat="1" ht="14.25" x14ac:dyDescent="0.2"/>
    <row r="1505" s="7" customFormat="1" ht="14.25" x14ac:dyDescent="0.2"/>
    <row r="1506" s="7" customFormat="1" ht="14.25" x14ac:dyDescent="0.2"/>
    <row r="1507" s="7" customFormat="1" ht="14.25" x14ac:dyDescent="0.2"/>
    <row r="1508" s="7" customFormat="1" ht="14.25" x14ac:dyDescent="0.2"/>
    <row r="1509" s="7" customFormat="1" ht="14.25" x14ac:dyDescent="0.2"/>
    <row r="1510" s="7" customFormat="1" ht="14.25" x14ac:dyDescent="0.2"/>
    <row r="1511" s="7" customFormat="1" ht="14.25" x14ac:dyDescent="0.2"/>
    <row r="1512" s="7" customFormat="1" ht="14.25" x14ac:dyDescent="0.2"/>
    <row r="1513" s="7" customFormat="1" ht="14.25" x14ac:dyDescent="0.2"/>
    <row r="1514" s="7" customFormat="1" ht="14.25" x14ac:dyDescent="0.2"/>
    <row r="1515" s="7" customFormat="1" ht="14.25" x14ac:dyDescent="0.2"/>
    <row r="1516" s="7" customFormat="1" ht="14.25" x14ac:dyDescent="0.2"/>
    <row r="1517" s="7" customFormat="1" ht="14.25" x14ac:dyDescent="0.2"/>
    <row r="1518" s="7" customFormat="1" ht="14.25" x14ac:dyDescent="0.2"/>
    <row r="1519" s="7" customFormat="1" ht="14.25" x14ac:dyDescent="0.2"/>
    <row r="1520" s="7" customFormat="1" ht="14.25" x14ac:dyDescent="0.2"/>
    <row r="1521" s="7" customFormat="1" ht="14.25" x14ac:dyDescent="0.2"/>
    <row r="1522" s="7" customFormat="1" ht="14.25" x14ac:dyDescent="0.2"/>
    <row r="1523" s="7" customFormat="1" ht="14.25" x14ac:dyDescent="0.2"/>
    <row r="1524" s="7" customFormat="1" ht="14.25" x14ac:dyDescent="0.2"/>
    <row r="1525" s="7" customFormat="1" ht="14.25" x14ac:dyDescent="0.2"/>
    <row r="1526" s="7" customFormat="1" ht="14.25" x14ac:dyDescent="0.2"/>
    <row r="1527" s="7" customFormat="1" ht="14.25" x14ac:dyDescent="0.2"/>
    <row r="1528" s="7" customFormat="1" ht="14.25" x14ac:dyDescent="0.2"/>
    <row r="1529" s="7" customFormat="1" ht="14.25" x14ac:dyDescent="0.2"/>
    <row r="1530" s="7" customFormat="1" ht="14.25" x14ac:dyDescent="0.2"/>
    <row r="1531" s="7" customFormat="1" ht="14.25" x14ac:dyDescent="0.2"/>
    <row r="1532" s="7" customFormat="1" ht="14.25" x14ac:dyDescent="0.2"/>
    <row r="1533" s="7" customFormat="1" ht="14.25" x14ac:dyDescent="0.2"/>
    <row r="1534" s="7" customFormat="1" ht="14.25" x14ac:dyDescent="0.2"/>
    <row r="1535" s="7" customFormat="1" ht="14.25" x14ac:dyDescent="0.2"/>
    <row r="1536" s="7" customFormat="1" ht="14.25" x14ac:dyDescent="0.2"/>
    <row r="1537" s="7" customFormat="1" ht="14.25" x14ac:dyDescent="0.2"/>
    <row r="1538" s="7" customFormat="1" ht="14.25" x14ac:dyDescent="0.2"/>
    <row r="1539" s="7" customFormat="1" ht="14.25" x14ac:dyDescent="0.2"/>
    <row r="1540" s="7" customFormat="1" ht="14.25" x14ac:dyDescent="0.2"/>
    <row r="1541" s="7" customFormat="1" ht="14.25" x14ac:dyDescent="0.2"/>
    <row r="1542" s="7" customFormat="1" ht="14.25" x14ac:dyDescent="0.2"/>
    <row r="1543" s="7" customFormat="1" ht="14.25" x14ac:dyDescent="0.2"/>
    <row r="1544" s="7" customFormat="1" ht="14.25" x14ac:dyDescent="0.2"/>
    <row r="1545" s="7" customFormat="1" ht="14.25" x14ac:dyDescent="0.2"/>
    <row r="1546" s="7" customFormat="1" ht="14.25" x14ac:dyDescent="0.2"/>
    <row r="1547" s="7" customFormat="1" ht="14.25" x14ac:dyDescent="0.2"/>
    <row r="1548" s="7" customFormat="1" ht="14.25" x14ac:dyDescent="0.2"/>
    <row r="1549" s="7" customFormat="1" ht="14.25" x14ac:dyDescent="0.2"/>
    <row r="1550" s="7" customFormat="1" ht="14.25" x14ac:dyDescent="0.2"/>
    <row r="1551" s="7" customFormat="1" ht="14.25" x14ac:dyDescent="0.2"/>
    <row r="1552" s="7" customFormat="1" ht="14.25" x14ac:dyDescent="0.2"/>
    <row r="1553" s="7" customFormat="1" ht="14.25" x14ac:dyDescent="0.2"/>
    <row r="1554" s="7" customFormat="1" ht="14.25" x14ac:dyDescent="0.2"/>
    <row r="1555" s="7" customFormat="1" ht="14.25" x14ac:dyDescent="0.2"/>
    <row r="1556" s="7" customFormat="1" ht="14.25" x14ac:dyDescent="0.2"/>
    <row r="1557" s="7" customFormat="1" ht="14.25" x14ac:dyDescent="0.2"/>
    <row r="1558" s="7" customFormat="1" ht="14.25" x14ac:dyDescent="0.2"/>
    <row r="1559" s="7" customFormat="1" ht="14.25" x14ac:dyDescent="0.2"/>
    <row r="1560" s="7" customFormat="1" ht="14.25" x14ac:dyDescent="0.2"/>
    <row r="1561" s="7" customFormat="1" ht="14.25" x14ac:dyDescent="0.2"/>
    <row r="1562" s="7" customFormat="1" ht="14.25" x14ac:dyDescent="0.2"/>
    <row r="1563" s="7" customFormat="1" ht="14.25" x14ac:dyDescent="0.2"/>
    <row r="1564" s="7" customFormat="1" ht="14.25" x14ac:dyDescent="0.2"/>
    <row r="1565" s="7" customFormat="1" ht="14.25" x14ac:dyDescent="0.2"/>
    <row r="1566" s="7" customFormat="1" ht="14.25" x14ac:dyDescent="0.2"/>
    <row r="1567" s="7" customFormat="1" ht="14.25" x14ac:dyDescent="0.2"/>
    <row r="1568" s="7" customFormat="1" ht="14.25" x14ac:dyDescent="0.2"/>
    <row r="1569" s="7" customFormat="1" ht="14.25" x14ac:dyDescent="0.2"/>
    <row r="1570" s="7" customFormat="1" ht="14.25" x14ac:dyDescent="0.2"/>
    <row r="1571" s="7" customFormat="1" ht="14.25" x14ac:dyDescent="0.2"/>
    <row r="1572" s="7" customFormat="1" ht="14.25" x14ac:dyDescent="0.2"/>
    <row r="1573" s="7" customFormat="1" ht="14.25" x14ac:dyDescent="0.2"/>
    <row r="1574" s="7" customFormat="1" ht="14.25" x14ac:dyDescent="0.2"/>
    <row r="1575" s="7" customFormat="1" ht="14.25" x14ac:dyDescent="0.2"/>
    <row r="1576" s="7" customFormat="1" ht="14.25" x14ac:dyDescent="0.2"/>
    <row r="1577" s="7" customFormat="1" ht="14.25" x14ac:dyDescent="0.2"/>
    <row r="1578" s="7" customFormat="1" ht="14.25" x14ac:dyDescent="0.2"/>
    <row r="1579" s="7" customFormat="1" ht="14.25" x14ac:dyDescent="0.2"/>
    <row r="1580" s="7" customFormat="1" ht="14.25" x14ac:dyDescent="0.2"/>
    <row r="1581" s="7" customFormat="1" ht="14.25" x14ac:dyDescent="0.2"/>
    <row r="1582" s="7" customFormat="1" ht="14.25" x14ac:dyDescent="0.2"/>
    <row r="1583" s="7" customFormat="1" ht="14.25" x14ac:dyDescent="0.2"/>
    <row r="1584" s="7" customFormat="1" ht="14.25" x14ac:dyDescent="0.2"/>
    <row r="1585" s="7" customFormat="1" ht="14.25" x14ac:dyDescent="0.2"/>
    <row r="1586" s="7" customFormat="1" ht="14.25" x14ac:dyDescent="0.2"/>
    <row r="1587" s="7" customFormat="1" ht="14.25" x14ac:dyDescent="0.2"/>
    <row r="1588" s="7" customFormat="1" ht="14.25" x14ac:dyDescent="0.2"/>
    <row r="1589" s="7" customFormat="1" ht="14.25" x14ac:dyDescent="0.2"/>
    <row r="1590" s="7" customFormat="1" ht="14.25" x14ac:dyDescent="0.2"/>
    <row r="1591" s="7" customFormat="1" ht="14.25" x14ac:dyDescent="0.2"/>
    <row r="1592" s="7" customFormat="1" ht="14.25" x14ac:dyDescent="0.2"/>
    <row r="1593" s="7" customFormat="1" ht="14.25" x14ac:dyDescent="0.2"/>
    <row r="1594" s="7" customFormat="1" ht="14.25" x14ac:dyDescent="0.2"/>
    <row r="1595" s="7" customFormat="1" ht="14.25" x14ac:dyDescent="0.2"/>
    <row r="1596" s="7" customFormat="1" ht="14.25" x14ac:dyDescent="0.2"/>
    <row r="1597" s="7" customFormat="1" ht="14.25" x14ac:dyDescent="0.2"/>
    <row r="1598" s="7" customFormat="1" ht="14.25" x14ac:dyDescent="0.2"/>
    <row r="1599" s="7" customFormat="1" ht="14.25" x14ac:dyDescent="0.2"/>
    <row r="1600" s="7" customFormat="1" ht="14.25" x14ac:dyDescent="0.2"/>
    <row r="1601" s="7" customFormat="1" ht="14.25" x14ac:dyDescent="0.2"/>
    <row r="1602" s="7" customFormat="1" ht="14.25" x14ac:dyDescent="0.2"/>
    <row r="1603" s="7" customFormat="1" ht="14.25" x14ac:dyDescent="0.2"/>
    <row r="1604" s="7" customFormat="1" ht="14.25" x14ac:dyDescent="0.2"/>
    <row r="1605" s="7" customFormat="1" ht="14.25" x14ac:dyDescent="0.2"/>
    <row r="1606" s="7" customFormat="1" ht="14.25" x14ac:dyDescent="0.2"/>
    <row r="1607" s="7" customFormat="1" ht="14.25" x14ac:dyDescent="0.2"/>
    <row r="1608" s="7" customFormat="1" ht="14.25" x14ac:dyDescent="0.2"/>
    <row r="1609" s="7" customFormat="1" ht="14.25" x14ac:dyDescent="0.2"/>
    <row r="1610" s="7" customFormat="1" ht="14.25" x14ac:dyDescent="0.2"/>
    <row r="1611" s="7" customFormat="1" ht="14.25" x14ac:dyDescent="0.2"/>
    <row r="1612" s="7" customFormat="1" ht="14.25" x14ac:dyDescent="0.2"/>
    <row r="1613" s="7" customFormat="1" ht="14.25" x14ac:dyDescent="0.2"/>
    <row r="1614" s="7" customFormat="1" ht="14.25" x14ac:dyDescent="0.2"/>
    <row r="1615" s="7" customFormat="1" ht="14.25" x14ac:dyDescent="0.2"/>
    <row r="1616" s="7" customFormat="1" ht="14.25" x14ac:dyDescent="0.2"/>
    <row r="1617" s="7" customFormat="1" ht="14.25" x14ac:dyDescent="0.2"/>
    <row r="1618" s="7" customFormat="1" ht="14.25" x14ac:dyDescent="0.2"/>
    <row r="1619" s="7" customFormat="1" ht="14.25" x14ac:dyDescent="0.2"/>
    <row r="1620" s="7" customFormat="1" ht="14.25" x14ac:dyDescent="0.2"/>
    <row r="1621" s="7" customFormat="1" ht="14.25" x14ac:dyDescent="0.2"/>
    <row r="1622" s="7" customFormat="1" ht="14.25" x14ac:dyDescent="0.2"/>
    <row r="1623" s="7" customFormat="1" ht="14.25" x14ac:dyDescent="0.2"/>
    <row r="1624" s="7" customFormat="1" ht="14.25" x14ac:dyDescent="0.2"/>
    <row r="1625" s="7" customFormat="1" ht="14.25" x14ac:dyDescent="0.2"/>
    <row r="1626" s="7" customFormat="1" ht="14.25" x14ac:dyDescent="0.2"/>
    <row r="1627" s="7" customFormat="1" ht="14.25" x14ac:dyDescent="0.2"/>
    <row r="1628" s="7" customFormat="1" ht="14.25" x14ac:dyDescent="0.2"/>
    <row r="1629" s="7" customFormat="1" ht="14.25" x14ac:dyDescent="0.2"/>
    <row r="1630" s="7" customFormat="1" ht="14.25" x14ac:dyDescent="0.2"/>
    <row r="1631" s="7" customFormat="1" ht="14.25" x14ac:dyDescent="0.2"/>
    <row r="1632" s="7" customFormat="1" ht="14.25" x14ac:dyDescent="0.2"/>
    <row r="1633" s="7" customFormat="1" ht="14.25" x14ac:dyDescent="0.2"/>
    <row r="1634" s="7" customFormat="1" ht="14.25" x14ac:dyDescent="0.2"/>
    <row r="1635" s="7" customFormat="1" ht="14.25" x14ac:dyDescent="0.2"/>
    <row r="1636" s="7" customFormat="1" ht="14.25" x14ac:dyDescent="0.2"/>
    <row r="1637" s="7" customFormat="1" ht="14.25" x14ac:dyDescent="0.2"/>
    <row r="1638" s="7" customFormat="1" ht="14.25" x14ac:dyDescent="0.2"/>
    <row r="1639" s="7" customFormat="1" ht="14.25" x14ac:dyDescent="0.2"/>
    <row r="1640" s="7" customFormat="1" ht="14.25" x14ac:dyDescent="0.2"/>
    <row r="1641" s="7" customFormat="1" ht="14.25" x14ac:dyDescent="0.2"/>
    <row r="1642" s="7" customFormat="1" ht="14.25" x14ac:dyDescent="0.2"/>
    <row r="1643" s="7" customFormat="1" ht="14.25" x14ac:dyDescent="0.2"/>
    <row r="1644" s="7" customFormat="1" ht="14.25" x14ac:dyDescent="0.2"/>
    <row r="1645" s="7" customFormat="1" ht="14.25" x14ac:dyDescent="0.2"/>
    <row r="1646" s="7" customFormat="1" ht="14.25" x14ac:dyDescent="0.2"/>
    <row r="1647" s="7" customFormat="1" ht="14.25" x14ac:dyDescent="0.2"/>
    <row r="1648" s="7" customFormat="1" ht="14.25" x14ac:dyDescent="0.2"/>
    <row r="1649" s="7" customFormat="1" ht="14.25" x14ac:dyDescent="0.2"/>
    <row r="1650" s="7" customFormat="1" ht="14.25" x14ac:dyDescent="0.2"/>
    <row r="1651" s="7" customFormat="1" ht="14.25" x14ac:dyDescent="0.2"/>
    <row r="1652" s="7" customFormat="1" ht="14.25" x14ac:dyDescent="0.2"/>
    <row r="1653" s="7" customFormat="1" ht="14.25" x14ac:dyDescent="0.2"/>
    <row r="1654" s="7" customFormat="1" ht="14.25" x14ac:dyDescent="0.2"/>
    <row r="1655" s="7" customFormat="1" ht="14.25" x14ac:dyDescent="0.2"/>
    <row r="1656" s="7" customFormat="1" ht="14.25" x14ac:dyDescent="0.2"/>
    <row r="1657" s="7" customFormat="1" ht="14.25" x14ac:dyDescent="0.2"/>
    <row r="1658" s="7" customFormat="1" ht="14.25" x14ac:dyDescent="0.2"/>
    <row r="1659" s="7" customFormat="1" ht="14.25" x14ac:dyDescent="0.2"/>
    <row r="1660" s="7" customFormat="1" ht="14.25" x14ac:dyDescent="0.2"/>
    <row r="1661" s="7" customFormat="1" ht="14.25" x14ac:dyDescent="0.2"/>
    <row r="1662" s="7" customFormat="1" ht="14.25" x14ac:dyDescent="0.2"/>
    <row r="1663" s="7" customFormat="1" ht="14.25" x14ac:dyDescent="0.2"/>
    <row r="1664" s="7" customFormat="1" ht="14.25" x14ac:dyDescent="0.2"/>
    <row r="1665" s="7" customFormat="1" ht="14.25" x14ac:dyDescent="0.2"/>
    <row r="1666" s="7" customFormat="1" ht="14.25" x14ac:dyDescent="0.2"/>
    <row r="1667" s="7" customFormat="1" ht="14.25" x14ac:dyDescent="0.2"/>
    <row r="1668" s="7" customFormat="1" ht="14.25" x14ac:dyDescent="0.2"/>
    <row r="1669" s="7" customFormat="1" ht="14.25" x14ac:dyDescent="0.2"/>
    <row r="1670" s="7" customFormat="1" ht="14.25" x14ac:dyDescent="0.2"/>
    <row r="1671" s="7" customFormat="1" ht="14.25" x14ac:dyDescent="0.2"/>
    <row r="1672" s="7" customFormat="1" ht="14.25" x14ac:dyDescent="0.2"/>
    <row r="1673" s="7" customFormat="1" ht="14.25" x14ac:dyDescent="0.2"/>
    <row r="1674" s="7" customFormat="1" ht="14.25" x14ac:dyDescent="0.2"/>
    <row r="1675" s="7" customFormat="1" ht="14.25" x14ac:dyDescent="0.2"/>
    <row r="1676" s="7" customFormat="1" ht="14.25" x14ac:dyDescent="0.2"/>
    <row r="1677" s="7" customFormat="1" ht="14.25" x14ac:dyDescent="0.2"/>
    <row r="1678" s="7" customFormat="1" ht="14.25" x14ac:dyDescent="0.2"/>
    <row r="1679" s="7" customFormat="1" ht="14.25" x14ac:dyDescent="0.2"/>
    <row r="1680" s="7" customFormat="1" ht="14.25" x14ac:dyDescent="0.2"/>
    <row r="1681" s="7" customFormat="1" ht="14.25" x14ac:dyDescent="0.2"/>
    <row r="1682" s="7" customFormat="1" ht="14.25" x14ac:dyDescent="0.2"/>
    <row r="1683" s="7" customFormat="1" ht="14.25" x14ac:dyDescent="0.2"/>
    <row r="1684" s="7" customFormat="1" ht="14.25" x14ac:dyDescent="0.2"/>
    <row r="1685" s="7" customFormat="1" ht="14.25" x14ac:dyDescent="0.2"/>
    <row r="1686" s="7" customFormat="1" ht="14.25" x14ac:dyDescent="0.2"/>
    <row r="1687" s="7" customFormat="1" ht="14.25" x14ac:dyDescent="0.2"/>
    <row r="1688" s="7" customFormat="1" ht="14.25" x14ac:dyDescent="0.2"/>
    <row r="1689" s="7" customFormat="1" ht="14.25" x14ac:dyDescent="0.2"/>
    <row r="1690" s="7" customFormat="1" ht="14.25" x14ac:dyDescent="0.2"/>
    <row r="1691" s="7" customFormat="1" ht="14.25" x14ac:dyDescent="0.2"/>
    <row r="1692" s="7" customFormat="1" ht="14.25" x14ac:dyDescent="0.2"/>
    <row r="1693" s="7" customFormat="1" ht="14.25" x14ac:dyDescent="0.2"/>
    <row r="1694" s="7" customFormat="1" ht="14.25" x14ac:dyDescent="0.2"/>
    <row r="1695" s="7" customFormat="1" ht="14.25" x14ac:dyDescent="0.2"/>
    <row r="1696" s="7" customFormat="1" ht="14.25" x14ac:dyDescent="0.2"/>
    <row r="1697" s="7" customFormat="1" ht="14.25" x14ac:dyDescent="0.2"/>
    <row r="1698" s="7" customFormat="1" ht="14.25" x14ac:dyDescent="0.2"/>
    <row r="1699" s="7" customFormat="1" ht="14.25" x14ac:dyDescent="0.2"/>
    <row r="1700" s="7" customFormat="1" ht="14.25" x14ac:dyDescent="0.2"/>
    <row r="1701" s="7" customFormat="1" ht="14.25" x14ac:dyDescent="0.2"/>
    <row r="1702" s="7" customFormat="1" ht="14.25" x14ac:dyDescent="0.2"/>
    <row r="1703" s="7" customFormat="1" ht="14.25" x14ac:dyDescent="0.2"/>
    <row r="1704" s="7" customFormat="1" ht="14.25" x14ac:dyDescent="0.2"/>
    <row r="1705" s="7" customFormat="1" ht="14.25" x14ac:dyDescent="0.2"/>
    <row r="1706" s="7" customFormat="1" ht="14.25" x14ac:dyDescent="0.2"/>
    <row r="1707" s="7" customFormat="1" ht="14.25" x14ac:dyDescent="0.2"/>
    <row r="1708" s="7" customFormat="1" ht="14.25" x14ac:dyDescent="0.2"/>
    <row r="1709" s="7" customFormat="1" ht="14.25" x14ac:dyDescent="0.2"/>
    <row r="1710" s="7" customFormat="1" ht="14.25" x14ac:dyDescent="0.2"/>
    <row r="1711" s="7" customFormat="1" ht="14.25" x14ac:dyDescent="0.2"/>
    <row r="1712" s="7" customFormat="1" ht="14.25" x14ac:dyDescent="0.2"/>
    <row r="1713" s="7" customFormat="1" ht="14.25" x14ac:dyDescent="0.2"/>
    <row r="1714" s="7" customFormat="1" ht="14.25" x14ac:dyDescent="0.2"/>
    <row r="1715" s="7" customFormat="1" ht="14.25" x14ac:dyDescent="0.2"/>
    <row r="1716" s="7" customFormat="1" ht="14.25" x14ac:dyDescent="0.2"/>
    <row r="1717" s="7" customFormat="1" ht="14.25" x14ac:dyDescent="0.2"/>
    <row r="1718" s="7" customFormat="1" ht="14.25" x14ac:dyDescent="0.2"/>
    <row r="1719" s="7" customFormat="1" ht="14.25" x14ac:dyDescent="0.2"/>
    <row r="1720" s="7" customFormat="1" ht="14.25" x14ac:dyDescent="0.2"/>
    <row r="1721" s="7" customFormat="1" ht="14.25" x14ac:dyDescent="0.2"/>
    <row r="1722" s="7" customFormat="1" ht="14.25" x14ac:dyDescent="0.2"/>
    <row r="1723" s="7" customFormat="1" ht="14.25" x14ac:dyDescent="0.2"/>
    <row r="1724" s="7" customFormat="1" ht="14.25" x14ac:dyDescent="0.2"/>
    <row r="1725" s="7" customFormat="1" ht="14.25" x14ac:dyDescent="0.2"/>
    <row r="1726" s="7" customFormat="1" ht="14.25" x14ac:dyDescent="0.2"/>
    <row r="1727" s="7" customFormat="1" ht="14.25" x14ac:dyDescent="0.2"/>
    <row r="1728" s="7" customFormat="1" ht="14.25" x14ac:dyDescent="0.2"/>
    <row r="1729" s="7" customFormat="1" ht="14.25" x14ac:dyDescent="0.2"/>
    <row r="1730" s="7" customFormat="1" ht="14.25" x14ac:dyDescent="0.2"/>
    <row r="1731" s="7" customFormat="1" ht="14.25" x14ac:dyDescent="0.2"/>
    <row r="1732" s="7" customFormat="1" ht="14.25" x14ac:dyDescent="0.2"/>
    <row r="1733" s="7" customFormat="1" ht="14.25" x14ac:dyDescent="0.2"/>
    <row r="1734" s="7" customFormat="1" ht="14.25" x14ac:dyDescent="0.2"/>
    <row r="1735" s="7" customFormat="1" ht="14.25" x14ac:dyDescent="0.2"/>
    <row r="1736" s="7" customFormat="1" ht="14.25" x14ac:dyDescent="0.2"/>
    <row r="1737" s="7" customFormat="1" ht="14.25" x14ac:dyDescent="0.2"/>
    <row r="1738" s="7" customFormat="1" ht="14.25" x14ac:dyDescent="0.2"/>
    <row r="1739" s="7" customFormat="1" ht="14.25" x14ac:dyDescent="0.2"/>
    <row r="1740" s="7" customFormat="1" ht="14.25" x14ac:dyDescent="0.2"/>
    <row r="1741" s="7" customFormat="1" ht="14.25" x14ac:dyDescent="0.2"/>
    <row r="1742" s="7" customFormat="1" ht="14.25" x14ac:dyDescent="0.2"/>
    <row r="1743" s="7" customFormat="1" ht="14.25" x14ac:dyDescent="0.2"/>
    <row r="1744" s="7" customFormat="1" ht="14.25" x14ac:dyDescent="0.2"/>
    <row r="1745" s="7" customFormat="1" ht="14.25" x14ac:dyDescent="0.2"/>
    <row r="1746" s="7" customFormat="1" ht="14.25" x14ac:dyDescent="0.2"/>
    <row r="1747" s="7" customFormat="1" ht="14.25" x14ac:dyDescent="0.2"/>
    <row r="1748" s="7" customFormat="1" ht="14.25" x14ac:dyDescent="0.2"/>
    <row r="1749" s="7" customFormat="1" ht="14.25" x14ac:dyDescent="0.2"/>
    <row r="1750" s="7" customFormat="1" ht="14.25" x14ac:dyDescent="0.2"/>
    <row r="1751" s="7" customFormat="1" ht="14.25" x14ac:dyDescent="0.2"/>
    <row r="1752" s="7" customFormat="1" ht="14.25" x14ac:dyDescent="0.2"/>
    <row r="1753" s="7" customFormat="1" ht="14.25" x14ac:dyDescent="0.2"/>
    <row r="1754" s="7" customFormat="1" ht="14.25" x14ac:dyDescent="0.2"/>
    <row r="1755" s="7" customFormat="1" ht="14.25" x14ac:dyDescent="0.2"/>
    <row r="1756" s="7" customFormat="1" ht="14.25" x14ac:dyDescent="0.2"/>
    <row r="1757" s="7" customFormat="1" ht="14.25" x14ac:dyDescent="0.2"/>
    <row r="1758" s="7" customFormat="1" ht="14.25" x14ac:dyDescent="0.2"/>
    <row r="1759" s="7" customFormat="1" ht="14.25" x14ac:dyDescent="0.2"/>
    <row r="1760" s="7" customFormat="1" ht="14.25" x14ac:dyDescent="0.2"/>
    <row r="1761" s="7" customFormat="1" ht="14.25" x14ac:dyDescent="0.2"/>
    <row r="1762" s="7" customFormat="1" ht="14.25" x14ac:dyDescent="0.2"/>
    <row r="1763" s="7" customFormat="1" ht="14.25" x14ac:dyDescent="0.2"/>
    <row r="1764" s="7" customFormat="1" ht="14.25" x14ac:dyDescent="0.2"/>
    <row r="1765" s="7" customFormat="1" ht="14.25" x14ac:dyDescent="0.2"/>
    <row r="1766" s="7" customFormat="1" ht="14.25" x14ac:dyDescent="0.2"/>
    <row r="1767" s="7" customFormat="1" ht="14.25" x14ac:dyDescent="0.2"/>
    <row r="1768" s="7" customFormat="1" ht="14.25" x14ac:dyDescent="0.2"/>
    <row r="1769" s="7" customFormat="1" ht="14.25" x14ac:dyDescent="0.2"/>
    <row r="1770" s="7" customFormat="1" ht="14.25" x14ac:dyDescent="0.2"/>
    <row r="1771" s="7" customFormat="1" ht="14.25" x14ac:dyDescent="0.2"/>
    <row r="1772" s="7" customFormat="1" ht="14.25" x14ac:dyDescent="0.2"/>
    <row r="1773" s="7" customFormat="1" ht="14.25" x14ac:dyDescent="0.2"/>
    <row r="1774" s="7" customFormat="1" ht="14.25" x14ac:dyDescent="0.2"/>
    <row r="1775" s="7" customFormat="1" ht="14.25" x14ac:dyDescent="0.2"/>
    <row r="1776" s="7" customFormat="1" ht="14.25" x14ac:dyDescent="0.2"/>
    <row r="1777" s="7" customFormat="1" ht="14.25" x14ac:dyDescent="0.2"/>
    <row r="1778" s="7" customFormat="1" ht="14.25" x14ac:dyDescent="0.2"/>
    <row r="1779" s="7" customFormat="1" ht="14.25" x14ac:dyDescent="0.2"/>
    <row r="1780" s="7" customFormat="1" ht="14.25" x14ac:dyDescent="0.2"/>
    <row r="1781" s="7" customFormat="1" ht="14.25" x14ac:dyDescent="0.2"/>
    <row r="1782" s="7" customFormat="1" ht="14.25" x14ac:dyDescent="0.2"/>
    <row r="1783" s="7" customFormat="1" ht="14.25" x14ac:dyDescent="0.2"/>
    <row r="1784" s="7" customFormat="1" ht="14.25" x14ac:dyDescent="0.2"/>
    <row r="1785" s="7" customFormat="1" ht="14.25" x14ac:dyDescent="0.2"/>
    <row r="1786" s="7" customFormat="1" ht="14.25" x14ac:dyDescent="0.2"/>
    <row r="1787" s="7" customFormat="1" ht="14.25" x14ac:dyDescent="0.2"/>
    <row r="1788" s="7" customFormat="1" ht="14.25" x14ac:dyDescent="0.2"/>
    <row r="1789" s="7" customFormat="1" ht="14.25" x14ac:dyDescent="0.2"/>
    <row r="1790" s="7" customFormat="1" ht="14.25" x14ac:dyDescent="0.2"/>
    <row r="1791" s="7" customFormat="1" ht="14.25" x14ac:dyDescent="0.2"/>
    <row r="1792" s="7" customFormat="1" ht="14.25" x14ac:dyDescent="0.2"/>
    <row r="1793" s="7" customFormat="1" ht="14.25" x14ac:dyDescent="0.2"/>
    <row r="1794" s="7" customFormat="1" ht="14.25" x14ac:dyDescent="0.2"/>
    <row r="1795" s="7" customFormat="1" ht="14.25" x14ac:dyDescent="0.2"/>
    <row r="1796" s="7" customFormat="1" ht="14.25" x14ac:dyDescent="0.2"/>
    <row r="1797" s="7" customFormat="1" ht="14.25" x14ac:dyDescent="0.2"/>
    <row r="1798" s="7" customFormat="1" ht="14.25" x14ac:dyDescent="0.2"/>
    <row r="1799" s="7" customFormat="1" ht="14.25" x14ac:dyDescent="0.2"/>
    <row r="1800" s="7" customFormat="1" ht="14.25" x14ac:dyDescent="0.2"/>
    <row r="1801" s="7" customFormat="1" ht="14.25" x14ac:dyDescent="0.2"/>
    <row r="1802" s="7" customFormat="1" ht="14.25" x14ac:dyDescent="0.2"/>
    <row r="1803" s="7" customFormat="1" ht="14.25" x14ac:dyDescent="0.2"/>
    <row r="1804" s="7" customFormat="1" ht="14.25" x14ac:dyDescent="0.2"/>
    <row r="1805" s="7" customFormat="1" ht="14.25" x14ac:dyDescent="0.2"/>
    <row r="1806" s="7" customFormat="1" ht="14.25" x14ac:dyDescent="0.2"/>
    <row r="1807" s="7" customFormat="1" ht="14.25" x14ac:dyDescent="0.2"/>
    <row r="1808" s="7" customFormat="1" ht="14.25" x14ac:dyDescent="0.2"/>
    <row r="1809" s="7" customFormat="1" ht="14.25" x14ac:dyDescent="0.2"/>
    <row r="1810" s="7" customFormat="1" ht="14.25" x14ac:dyDescent="0.2"/>
    <row r="1811" s="7" customFormat="1" ht="14.25" x14ac:dyDescent="0.2"/>
    <row r="1812" s="7" customFormat="1" ht="14.25" x14ac:dyDescent="0.2"/>
    <row r="1813" s="7" customFormat="1" ht="14.25" x14ac:dyDescent="0.2"/>
    <row r="1814" s="7" customFormat="1" ht="14.25" x14ac:dyDescent="0.2"/>
    <row r="1815" s="7" customFormat="1" ht="14.25" x14ac:dyDescent="0.2"/>
    <row r="1816" s="7" customFormat="1" ht="14.25" x14ac:dyDescent="0.2"/>
    <row r="1817" s="7" customFormat="1" ht="14.25" x14ac:dyDescent="0.2"/>
    <row r="1818" s="7" customFormat="1" ht="14.25" x14ac:dyDescent="0.2"/>
    <row r="1819" s="7" customFormat="1" ht="14.25" x14ac:dyDescent="0.2"/>
    <row r="1820" s="7" customFormat="1" ht="14.25" x14ac:dyDescent="0.2"/>
    <row r="1821" s="7" customFormat="1" ht="14.25" x14ac:dyDescent="0.2"/>
    <row r="1822" s="7" customFormat="1" ht="14.25" x14ac:dyDescent="0.2"/>
    <row r="1823" s="7" customFormat="1" ht="14.25" x14ac:dyDescent="0.2"/>
    <row r="1824" s="7" customFormat="1" ht="14.25" x14ac:dyDescent="0.2"/>
    <row r="1825" s="7" customFormat="1" ht="14.25" x14ac:dyDescent="0.2"/>
    <row r="1826" s="7" customFormat="1" ht="14.25" x14ac:dyDescent="0.2"/>
    <row r="1827" s="7" customFormat="1" ht="14.25" x14ac:dyDescent="0.2"/>
    <row r="1828" s="7" customFormat="1" ht="14.25" x14ac:dyDescent="0.2"/>
    <row r="1829" s="7" customFormat="1" ht="14.25" x14ac:dyDescent="0.2"/>
    <row r="1830" s="7" customFormat="1" ht="14.25" x14ac:dyDescent="0.2"/>
    <row r="1831" s="7" customFormat="1" ht="14.25" x14ac:dyDescent="0.2"/>
    <row r="1832" s="7" customFormat="1" ht="14.25" x14ac:dyDescent="0.2"/>
    <row r="1833" s="7" customFormat="1" ht="14.25" x14ac:dyDescent="0.2"/>
    <row r="1834" s="7" customFormat="1" ht="14.25" x14ac:dyDescent="0.2"/>
    <row r="1835" s="7" customFormat="1" ht="14.25" x14ac:dyDescent="0.2"/>
    <row r="1836" s="7" customFormat="1" ht="14.25" x14ac:dyDescent="0.2"/>
    <row r="1837" s="7" customFormat="1" ht="14.25" x14ac:dyDescent="0.2"/>
    <row r="1838" s="7" customFormat="1" ht="14.25" x14ac:dyDescent="0.2"/>
    <row r="1839" s="7" customFormat="1" ht="14.25" x14ac:dyDescent="0.2"/>
    <row r="1840" s="7" customFormat="1" ht="14.25" x14ac:dyDescent="0.2"/>
    <row r="1841" s="7" customFormat="1" ht="14.25" x14ac:dyDescent="0.2"/>
    <row r="1842" s="7" customFormat="1" ht="14.25" x14ac:dyDescent="0.2"/>
    <row r="1843" s="7" customFormat="1" ht="14.25" x14ac:dyDescent="0.2"/>
    <row r="1844" s="7" customFormat="1" ht="14.25" x14ac:dyDescent="0.2"/>
    <row r="1845" s="7" customFormat="1" ht="14.25" x14ac:dyDescent="0.2"/>
    <row r="1846" s="7" customFormat="1" ht="14.25" x14ac:dyDescent="0.2"/>
    <row r="1847" s="7" customFormat="1" ht="14.25" x14ac:dyDescent="0.2"/>
    <row r="1848" s="7" customFormat="1" ht="14.25" x14ac:dyDescent="0.2"/>
    <row r="1849" s="7" customFormat="1" ht="14.25" x14ac:dyDescent="0.2"/>
    <row r="1850" s="7" customFormat="1" ht="14.25" x14ac:dyDescent="0.2"/>
    <row r="1851" s="7" customFormat="1" ht="14.25" x14ac:dyDescent="0.2"/>
    <row r="1852" s="7" customFormat="1" ht="14.25" x14ac:dyDescent="0.2"/>
    <row r="1853" s="7" customFormat="1" ht="14.25" x14ac:dyDescent="0.2"/>
    <row r="1854" s="7" customFormat="1" ht="14.25" x14ac:dyDescent="0.2"/>
    <row r="1855" s="7" customFormat="1" ht="14.25" x14ac:dyDescent="0.2"/>
    <row r="1856" s="7" customFormat="1" ht="14.25" x14ac:dyDescent="0.2"/>
    <row r="1857" s="7" customFormat="1" ht="14.25" x14ac:dyDescent="0.2"/>
    <row r="1858" s="7" customFormat="1" ht="14.25" x14ac:dyDescent="0.2"/>
    <row r="1859" s="7" customFormat="1" ht="14.25" x14ac:dyDescent="0.2"/>
    <row r="1860" s="7" customFormat="1" ht="14.25" x14ac:dyDescent="0.2"/>
    <row r="1861" s="7" customFormat="1" ht="14.25" x14ac:dyDescent="0.2"/>
    <row r="1862" s="7" customFormat="1" ht="14.25" x14ac:dyDescent="0.2"/>
    <row r="1863" s="7" customFormat="1" ht="14.25" x14ac:dyDescent="0.2"/>
    <row r="1864" s="7" customFormat="1" ht="14.25" x14ac:dyDescent="0.2"/>
    <row r="1865" s="7" customFormat="1" ht="14.25" x14ac:dyDescent="0.2"/>
    <row r="1866" s="7" customFormat="1" ht="14.25" x14ac:dyDescent="0.2"/>
    <row r="1867" s="7" customFormat="1" ht="14.25" x14ac:dyDescent="0.2"/>
    <row r="1868" s="7" customFormat="1" ht="14.25" x14ac:dyDescent="0.2"/>
    <row r="1869" s="7" customFormat="1" ht="14.25" x14ac:dyDescent="0.2"/>
    <row r="1870" s="7" customFormat="1" ht="14.25" x14ac:dyDescent="0.2"/>
    <row r="1871" s="7" customFormat="1" ht="14.25" x14ac:dyDescent="0.2"/>
    <row r="1872" s="7" customFormat="1" ht="14.25" x14ac:dyDescent="0.2"/>
    <row r="1873" s="7" customFormat="1" ht="14.25" x14ac:dyDescent="0.2"/>
    <row r="1874" s="7" customFormat="1" ht="14.25" x14ac:dyDescent="0.2"/>
    <row r="1875" s="7" customFormat="1" ht="14.25" x14ac:dyDescent="0.2"/>
    <row r="1876" s="7" customFormat="1" ht="14.25" x14ac:dyDescent="0.2"/>
    <row r="1877" s="7" customFormat="1" ht="14.25" x14ac:dyDescent="0.2"/>
    <row r="1878" s="7" customFormat="1" ht="14.25" x14ac:dyDescent="0.2"/>
    <row r="1879" s="7" customFormat="1" ht="14.25" x14ac:dyDescent="0.2"/>
    <row r="1880" s="7" customFormat="1" ht="14.25" x14ac:dyDescent="0.2"/>
    <row r="1881" s="7" customFormat="1" ht="14.25" x14ac:dyDescent="0.2"/>
    <row r="1882" s="7" customFormat="1" ht="14.25" x14ac:dyDescent="0.2"/>
    <row r="1883" s="7" customFormat="1" ht="14.25" x14ac:dyDescent="0.2"/>
    <row r="1884" s="7" customFormat="1" ht="14.25" x14ac:dyDescent="0.2"/>
    <row r="1885" s="7" customFormat="1" ht="14.25" x14ac:dyDescent="0.2"/>
    <row r="1886" s="7" customFormat="1" ht="14.25" x14ac:dyDescent="0.2"/>
    <row r="1887" s="7" customFormat="1" ht="14.25" x14ac:dyDescent="0.2"/>
    <row r="1888" s="7" customFormat="1" ht="14.25" x14ac:dyDescent="0.2"/>
    <row r="1889" s="7" customFormat="1" ht="14.25" x14ac:dyDescent="0.2"/>
    <row r="1890" s="7" customFormat="1" ht="14.25" x14ac:dyDescent="0.2"/>
    <row r="1891" s="7" customFormat="1" ht="14.25" x14ac:dyDescent="0.2"/>
    <row r="1892" s="7" customFormat="1" ht="14.25" x14ac:dyDescent="0.2"/>
    <row r="1893" s="7" customFormat="1" ht="14.25" x14ac:dyDescent="0.2"/>
    <row r="1894" s="7" customFormat="1" ht="14.25" x14ac:dyDescent="0.2"/>
    <row r="1895" s="7" customFormat="1" ht="14.25" x14ac:dyDescent="0.2"/>
    <row r="1896" s="7" customFormat="1" ht="14.25" x14ac:dyDescent="0.2"/>
    <row r="1897" s="7" customFormat="1" ht="14.25" x14ac:dyDescent="0.2"/>
    <row r="1898" s="7" customFormat="1" ht="14.25" x14ac:dyDescent="0.2"/>
    <row r="1899" s="7" customFormat="1" ht="14.25" x14ac:dyDescent="0.2"/>
    <row r="1900" s="7" customFormat="1" ht="14.25" x14ac:dyDescent="0.2"/>
    <row r="1901" s="7" customFormat="1" ht="14.25" x14ac:dyDescent="0.2"/>
    <row r="1902" s="7" customFormat="1" ht="14.25" x14ac:dyDescent="0.2"/>
    <row r="1903" s="7" customFormat="1" ht="14.25" x14ac:dyDescent="0.2"/>
    <row r="1904" s="7" customFormat="1" ht="14.25" x14ac:dyDescent="0.2"/>
    <row r="1905" s="7" customFormat="1" ht="14.25" x14ac:dyDescent="0.2"/>
    <row r="1906" s="7" customFormat="1" ht="14.25" x14ac:dyDescent="0.2"/>
    <row r="1907" s="7" customFormat="1" ht="14.25" x14ac:dyDescent="0.2"/>
    <row r="1908" s="7" customFormat="1" ht="14.25" x14ac:dyDescent="0.2"/>
    <row r="1909" s="7" customFormat="1" ht="14.25" x14ac:dyDescent="0.2"/>
    <row r="1910" s="7" customFormat="1" ht="14.25" x14ac:dyDescent="0.2"/>
    <row r="1911" s="7" customFormat="1" ht="14.25" x14ac:dyDescent="0.2"/>
    <row r="1912" s="7" customFormat="1" ht="14.25" x14ac:dyDescent="0.2"/>
    <row r="1913" s="7" customFormat="1" ht="14.25" x14ac:dyDescent="0.2"/>
    <row r="1914" s="7" customFormat="1" ht="14.25" x14ac:dyDescent="0.2"/>
    <row r="1915" s="7" customFormat="1" ht="14.25" x14ac:dyDescent="0.2"/>
    <row r="1916" s="7" customFormat="1" ht="14.25" x14ac:dyDescent="0.2"/>
    <row r="1917" s="7" customFormat="1" ht="14.25" x14ac:dyDescent="0.2"/>
    <row r="1918" s="7" customFormat="1" ht="14.25" x14ac:dyDescent="0.2"/>
    <row r="1919" s="7" customFormat="1" ht="14.25" x14ac:dyDescent="0.2"/>
    <row r="1920" s="7" customFormat="1" ht="14.25" x14ac:dyDescent="0.2"/>
    <row r="1921" s="7" customFormat="1" ht="14.25" x14ac:dyDescent="0.2"/>
    <row r="1922" s="7" customFormat="1" ht="14.25" x14ac:dyDescent="0.2"/>
    <row r="1923" s="7" customFormat="1" ht="14.25" x14ac:dyDescent="0.2"/>
    <row r="1924" s="7" customFormat="1" ht="14.25" x14ac:dyDescent="0.2"/>
    <row r="1925" s="7" customFormat="1" ht="14.25" x14ac:dyDescent="0.2"/>
    <row r="1926" s="7" customFormat="1" ht="14.25" x14ac:dyDescent="0.2"/>
    <row r="1927" s="7" customFormat="1" ht="14.25" x14ac:dyDescent="0.2"/>
    <row r="1928" s="7" customFormat="1" ht="14.25" x14ac:dyDescent="0.2"/>
    <row r="1929" s="7" customFormat="1" ht="14.25" x14ac:dyDescent="0.2"/>
    <row r="1930" s="7" customFormat="1" ht="14.25" x14ac:dyDescent="0.2"/>
    <row r="1931" s="7" customFormat="1" ht="14.25" x14ac:dyDescent="0.2"/>
    <row r="1932" s="7" customFormat="1" ht="14.25" x14ac:dyDescent="0.2"/>
    <row r="1933" s="7" customFormat="1" ht="14.25" x14ac:dyDescent="0.2"/>
    <row r="1934" s="7" customFormat="1" ht="14.25" x14ac:dyDescent="0.2"/>
    <row r="1935" s="7" customFormat="1" ht="14.25" x14ac:dyDescent="0.2"/>
    <row r="1936" s="7" customFormat="1" ht="14.25" x14ac:dyDescent="0.2"/>
    <row r="1937" s="7" customFormat="1" ht="14.25" x14ac:dyDescent="0.2"/>
    <row r="1938" s="7" customFormat="1" ht="14.25" x14ac:dyDescent="0.2"/>
    <row r="1939" s="7" customFormat="1" ht="14.25" x14ac:dyDescent="0.2"/>
    <row r="1940" s="7" customFormat="1" ht="14.25" x14ac:dyDescent="0.2"/>
    <row r="1941" s="7" customFormat="1" ht="14.25" x14ac:dyDescent="0.2"/>
    <row r="1942" s="7" customFormat="1" ht="14.25" x14ac:dyDescent="0.2"/>
    <row r="1943" s="7" customFormat="1" ht="14.25" x14ac:dyDescent="0.2"/>
    <row r="1944" s="7" customFormat="1" ht="14.25" x14ac:dyDescent="0.2"/>
    <row r="1945" s="7" customFormat="1" ht="14.25" x14ac:dyDescent="0.2"/>
    <row r="1946" s="7" customFormat="1" ht="14.25" x14ac:dyDescent="0.2"/>
    <row r="1947" s="7" customFormat="1" ht="14.25" x14ac:dyDescent="0.2"/>
    <row r="1948" s="7" customFormat="1" ht="14.25" x14ac:dyDescent="0.2"/>
    <row r="1949" s="7" customFormat="1" ht="14.25" x14ac:dyDescent="0.2"/>
    <row r="1950" s="7" customFormat="1" ht="14.25" x14ac:dyDescent="0.2"/>
    <row r="1951" s="7" customFormat="1" ht="14.25" x14ac:dyDescent="0.2"/>
    <row r="1952" s="7" customFormat="1" ht="14.25" x14ac:dyDescent="0.2"/>
    <row r="1953" s="7" customFormat="1" ht="14.25" x14ac:dyDescent="0.2"/>
    <row r="1954" s="7" customFormat="1" ht="14.25" x14ac:dyDescent="0.2"/>
    <row r="1955" s="7" customFormat="1" ht="14.25" x14ac:dyDescent="0.2"/>
    <row r="1956" s="7" customFormat="1" ht="14.25" x14ac:dyDescent="0.2"/>
    <row r="1957" s="7" customFormat="1" ht="14.25" x14ac:dyDescent="0.2"/>
    <row r="1958" s="7" customFormat="1" ht="14.25" x14ac:dyDescent="0.2"/>
    <row r="1959" s="7" customFormat="1" ht="14.25" x14ac:dyDescent="0.2"/>
    <row r="1960" s="7" customFormat="1" ht="14.25" x14ac:dyDescent="0.2"/>
    <row r="1961" s="7" customFormat="1" ht="14.25" x14ac:dyDescent="0.2"/>
    <row r="1962" s="7" customFormat="1" ht="14.25" x14ac:dyDescent="0.2"/>
    <row r="1963" s="7" customFormat="1" ht="14.25" x14ac:dyDescent="0.2"/>
    <row r="1964" s="7" customFormat="1" ht="14.25" x14ac:dyDescent="0.2"/>
    <row r="1965" s="7" customFormat="1" ht="14.25" x14ac:dyDescent="0.2"/>
    <row r="1966" s="7" customFormat="1" ht="14.25" x14ac:dyDescent="0.2"/>
    <row r="1967" s="7" customFormat="1" ht="14.25" x14ac:dyDescent="0.2"/>
    <row r="1968" s="7" customFormat="1" ht="14.25" x14ac:dyDescent="0.2"/>
    <row r="1969" s="7" customFormat="1" ht="14.25" x14ac:dyDescent="0.2"/>
    <row r="1970" s="7" customFormat="1" ht="14.25" x14ac:dyDescent="0.2"/>
    <row r="1971" s="7" customFormat="1" ht="14.25" x14ac:dyDescent="0.2"/>
    <row r="1972" s="7" customFormat="1" ht="14.25" x14ac:dyDescent="0.2"/>
    <row r="1973" s="7" customFormat="1" ht="14.25" x14ac:dyDescent="0.2"/>
    <row r="1974" s="7" customFormat="1" ht="14.25" x14ac:dyDescent="0.2"/>
    <row r="1975" s="7" customFormat="1" ht="14.25" x14ac:dyDescent="0.2"/>
    <row r="1976" s="7" customFormat="1" ht="14.25" x14ac:dyDescent="0.2"/>
    <row r="1977" s="7" customFormat="1" ht="14.25" x14ac:dyDescent="0.2"/>
    <row r="1978" s="7" customFormat="1" ht="14.25" x14ac:dyDescent="0.2"/>
    <row r="1979" s="7" customFormat="1" ht="14.25" x14ac:dyDescent="0.2"/>
    <row r="1980" s="7" customFormat="1" ht="14.25" x14ac:dyDescent="0.2"/>
    <row r="1981" s="7" customFormat="1" ht="14.25" x14ac:dyDescent="0.2"/>
    <row r="1982" s="7" customFormat="1" ht="14.25" x14ac:dyDescent="0.2"/>
    <row r="1983" s="7" customFormat="1" ht="14.25" x14ac:dyDescent="0.2"/>
    <row r="1984" s="7" customFormat="1" ht="14.25" x14ac:dyDescent="0.2"/>
    <row r="1985" s="7" customFormat="1" ht="14.25" x14ac:dyDescent="0.2"/>
    <row r="1986" s="7" customFormat="1" ht="14.25" x14ac:dyDescent="0.2"/>
    <row r="1987" s="7" customFormat="1" ht="14.25" x14ac:dyDescent="0.2"/>
    <row r="1988" s="7" customFormat="1" ht="14.25" x14ac:dyDescent="0.2"/>
    <row r="1989" s="7" customFormat="1" ht="14.25" x14ac:dyDescent="0.2"/>
    <row r="1990" s="7" customFormat="1" ht="14.25" x14ac:dyDescent="0.2"/>
    <row r="1991" s="7" customFormat="1" ht="14.25" x14ac:dyDescent="0.2"/>
    <row r="1992" s="7" customFormat="1" ht="14.25" x14ac:dyDescent="0.2"/>
    <row r="1993" s="7" customFormat="1" ht="14.25" x14ac:dyDescent="0.2"/>
    <row r="1994" s="7" customFormat="1" ht="14.25" x14ac:dyDescent="0.2"/>
    <row r="1995" s="7" customFormat="1" ht="14.25" x14ac:dyDescent="0.2"/>
    <row r="1996" s="7" customFormat="1" ht="14.25" x14ac:dyDescent="0.2"/>
    <row r="1997" s="7" customFormat="1" ht="14.25" x14ac:dyDescent="0.2"/>
    <row r="1998" s="7" customFormat="1" ht="14.25" x14ac:dyDescent="0.2"/>
    <row r="1999" s="7" customFormat="1" ht="14.25" x14ac:dyDescent="0.2"/>
    <row r="2000" s="7" customFormat="1" ht="14.25" x14ac:dyDescent="0.2"/>
    <row r="2001" s="7" customFormat="1" ht="14.25" x14ac:dyDescent="0.2"/>
    <row r="2002" s="7" customFormat="1" ht="14.25" x14ac:dyDescent="0.2"/>
    <row r="2003" s="7" customFormat="1" ht="14.25" x14ac:dyDescent="0.2"/>
    <row r="2004" s="7" customFormat="1" ht="14.25" x14ac:dyDescent="0.2"/>
    <row r="2005" s="7" customFormat="1" ht="14.25" x14ac:dyDescent="0.2"/>
    <row r="2006" s="7" customFormat="1" ht="14.25" x14ac:dyDescent="0.2"/>
    <row r="2007" s="7" customFormat="1" ht="14.25" x14ac:dyDescent="0.2"/>
    <row r="2008" s="7" customFormat="1" ht="14.25" x14ac:dyDescent="0.2"/>
    <row r="2009" s="7" customFormat="1" ht="14.25" x14ac:dyDescent="0.2"/>
    <row r="2010" s="7" customFormat="1" ht="14.25" x14ac:dyDescent="0.2"/>
    <row r="2011" s="7" customFormat="1" ht="14.25" x14ac:dyDescent="0.2"/>
    <row r="2012" s="7" customFormat="1" ht="14.25" x14ac:dyDescent="0.2"/>
    <row r="2013" s="7" customFormat="1" ht="14.25" x14ac:dyDescent="0.2"/>
    <row r="2014" s="7" customFormat="1" ht="14.25" x14ac:dyDescent="0.2"/>
    <row r="2015" s="7" customFormat="1" ht="14.25" x14ac:dyDescent="0.2"/>
    <row r="2016" s="7" customFormat="1" ht="14.25" x14ac:dyDescent="0.2"/>
    <row r="2017" s="7" customFormat="1" ht="14.25" x14ac:dyDescent="0.2"/>
    <row r="2018" s="7" customFormat="1" ht="14.25" x14ac:dyDescent="0.2"/>
    <row r="2019" s="7" customFormat="1" ht="14.25" x14ac:dyDescent="0.2"/>
    <row r="2020" s="7" customFormat="1" ht="14.25" x14ac:dyDescent="0.2"/>
    <row r="2021" s="7" customFormat="1" ht="14.25" x14ac:dyDescent="0.2"/>
    <row r="2022" s="7" customFormat="1" ht="14.25" x14ac:dyDescent="0.2"/>
    <row r="2023" s="7" customFormat="1" ht="14.25" x14ac:dyDescent="0.2"/>
    <row r="2024" s="7" customFormat="1" ht="14.25" x14ac:dyDescent="0.2"/>
    <row r="2025" s="7" customFormat="1" ht="14.25" x14ac:dyDescent="0.2"/>
    <row r="2026" s="7" customFormat="1" ht="14.25" x14ac:dyDescent="0.2"/>
    <row r="2027" s="7" customFormat="1" ht="14.25" x14ac:dyDescent="0.2"/>
    <row r="2028" s="7" customFormat="1" ht="14.25" x14ac:dyDescent="0.2"/>
    <row r="2029" s="7" customFormat="1" ht="14.25" x14ac:dyDescent="0.2"/>
    <row r="2030" s="7" customFormat="1" ht="14.25" x14ac:dyDescent="0.2"/>
    <row r="2031" s="7" customFormat="1" ht="14.25" x14ac:dyDescent="0.2"/>
    <row r="2032" s="7" customFormat="1" ht="14.25" x14ac:dyDescent="0.2"/>
    <row r="2033" s="7" customFormat="1" ht="14.25" x14ac:dyDescent="0.2"/>
    <row r="2034" s="7" customFormat="1" ht="14.25" x14ac:dyDescent="0.2"/>
    <row r="2035" s="7" customFormat="1" ht="14.25" x14ac:dyDescent="0.2"/>
    <row r="2036" s="7" customFormat="1" ht="14.25" x14ac:dyDescent="0.2"/>
    <row r="2037" s="7" customFormat="1" ht="14.25" x14ac:dyDescent="0.2"/>
    <row r="2038" s="7" customFormat="1" ht="14.25" x14ac:dyDescent="0.2"/>
    <row r="2039" s="7" customFormat="1" ht="14.25" x14ac:dyDescent="0.2"/>
    <row r="2040" s="7" customFormat="1" ht="14.25" x14ac:dyDescent="0.2"/>
    <row r="2041" s="7" customFormat="1" ht="14.25" x14ac:dyDescent="0.2"/>
    <row r="2042" s="7" customFormat="1" ht="14.25" x14ac:dyDescent="0.2"/>
    <row r="2043" s="7" customFormat="1" ht="14.25" x14ac:dyDescent="0.2"/>
    <row r="2044" s="7" customFormat="1" ht="14.25" x14ac:dyDescent="0.2"/>
    <row r="2045" s="7" customFormat="1" ht="14.25" x14ac:dyDescent="0.2"/>
    <row r="2046" s="7" customFormat="1" ht="14.25" x14ac:dyDescent="0.2"/>
    <row r="2047" s="7" customFormat="1" ht="14.25" x14ac:dyDescent="0.2"/>
    <row r="2048" s="7" customFormat="1" ht="14.25" x14ac:dyDescent="0.2"/>
    <row r="2049" s="7" customFormat="1" ht="14.25" x14ac:dyDescent="0.2"/>
    <row r="2050" s="7" customFormat="1" ht="14.25" x14ac:dyDescent="0.2"/>
    <row r="2051" s="7" customFormat="1" ht="14.25" x14ac:dyDescent="0.2"/>
    <row r="2052" s="7" customFormat="1" ht="14.25" x14ac:dyDescent="0.2"/>
    <row r="2053" s="7" customFormat="1" ht="14.25" x14ac:dyDescent="0.2"/>
    <row r="2054" s="7" customFormat="1" ht="14.25" x14ac:dyDescent="0.2"/>
    <row r="2055" s="7" customFormat="1" ht="14.25" x14ac:dyDescent="0.2"/>
    <row r="2056" s="7" customFormat="1" ht="14.25" x14ac:dyDescent="0.2"/>
    <row r="2057" s="7" customFormat="1" ht="14.25" x14ac:dyDescent="0.2"/>
    <row r="2058" s="7" customFormat="1" ht="14.25" x14ac:dyDescent="0.2"/>
    <row r="2059" s="7" customFormat="1" ht="14.25" x14ac:dyDescent="0.2"/>
    <row r="2060" s="7" customFormat="1" ht="14.25" x14ac:dyDescent="0.2"/>
    <row r="2061" s="7" customFormat="1" ht="14.25" x14ac:dyDescent="0.2"/>
    <row r="2062" s="7" customFormat="1" ht="14.25" x14ac:dyDescent="0.2"/>
    <row r="2063" s="7" customFormat="1" ht="14.25" x14ac:dyDescent="0.2"/>
    <row r="2064" s="7" customFormat="1" ht="14.25" x14ac:dyDescent="0.2"/>
    <row r="2065" s="7" customFormat="1" ht="14.25" x14ac:dyDescent="0.2"/>
    <row r="2066" s="7" customFormat="1" ht="14.25" x14ac:dyDescent="0.2"/>
    <row r="2067" s="7" customFormat="1" ht="14.25" x14ac:dyDescent="0.2"/>
    <row r="2068" s="7" customFormat="1" ht="14.25" x14ac:dyDescent="0.2"/>
    <row r="2069" s="7" customFormat="1" ht="14.25" x14ac:dyDescent="0.2"/>
    <row r="2070" s="7" customFormat="1" ht="14.25" x14ac:dyDescent="0.2"/>
    <row r="2071" s="7" customFormat="1" ht="14.25" x14ac:dyDescent="0.2"/>
    <row r="2072" s="7" customFormat="1" ht="14.25" x14ac:dyDescent="0.2"/>
    <row r="2073" s="7" customFormat="1" ht="14.25" x14ac:dyDescent="0.2"/>
    <row r="2074" s="7" customFormat="1" ht="14.25" x14ac:dyDescent="0.2"/>
    <row r="2075" s="7" customFormat="1" ht="14.25" x14ac:dyDescent="0.2"/>
    <row r="2076" s="7" customFormat="1" ht="14.25" x14ac:dyDescent="0.2"/>
    <row r="2077" s="7" customFormat="1" ht="14.25" x14ac:dyDescent="0.2"/>
    <row r="2078" s="7" customFormat="1" ht="14.25" x14ac:dyDescent="0.2"/>
    <row r="2079" s="7" customFormat="1" ht="14.25" x14ac:dyDescent="0.2"/>
    <row r="2080" s="7" customFormat="1" ht="14.25" x14ac:dyDescent="0.2"/>
    <row r="2081" s="7" customFormat="1" ht="14.25" x14ac:dyDescent="0.2"/>
    <row r="2082" s="7" customFormat="1" ht="14.25" x14ac:dyDescent="0.2"/>
    <row r="2083" s="7" customFormat="1" ht="14.25" x14ac:dyDescent="0.2"/>
    <row r="2084" s="7" customFormat="1" ht="14.25" x14ac:dyDescent="0.2"/>
    <row r="2085" s="7" customFormat="1" ht="14.25" x14ac:dyDescent="0.2"/>
    <row r="2086" s="7" customFormat="1" ht="14.25" x14ac:dyDescent="0.2"/>
    <row r="2087" s="7" customFormat="1" ht="14.25" x14ac:dyDescent="0.2"/>
    <row r="2088" s="7" customFormat="1" ht="14.25" x14ac:dyDescent="0.2"/>
    <row r="2089" s="7" customFormat="1" ht="14.25" x14ac:dyDescent="0.2"/>
    <row r="2090" s="7" customFormat="1" ht="14.25" x14ac:dyDescent="0.2"/>
    <row r="2091" s="7" customFormat="1" ht="14.25" x14ac:dyDescent="0.2"/>
    <row r="2092" s="7" customFormat="1" ht="14.25" x14ac:dyDescent="0.2"/>
    <row r="2093" s="7" customFormat="1" ht="14.25" x14ac:dyDescent="0.2"/>
    <row r="2094" s="7" customFormat="1" ht="14.25" x14ac:dyDescent="0.2"/>
    <row r="2095" s="7" customFormat="1" ht="14.25" x14ac:dyDescent="0.2"/>
    <row r="2096" s="7" customFormat="1" ht="14.25" x14ac:dyDescent="0.2"/>
    <row r="2097" s="7" customFormat="1" ht="14.25" x14ac:dyDescent="0.2"/>
    <row r="2098" s="7" customFormat="1" ht="14.25" x14ac:dyDescent="0.2"/>
    <row r="2099" s="7" customFormat="1" ht="14.25" x14ac:dyDescent="0.2"/>
    <row r="2100" s="7" customFormat="1" ht="14.25" x14ac:dyDescent="0.2"/>
    <row r="2101" s="7" customFormat="1" ht="14.25" x14ac:dyDescent="0.2"/>
    <row r="2102" s="7" customFormat="1" ht="14.25" x14ac:dyDescent="0.2"/>
    <row r="2103" s="7" customFormat="1" ht="14.25" x14ac:dyDescent="0.2"/>
    <row r="2104" s="7" customFormat="1" ht="14.25" x14ac:dyDescent="0.2"/>
    <row r="2105" s="7" customFormat="1" ht="14.25" x14ac:dyDescent="0.2"/>
    <row r="2106" s="7" customFormat="1" ht="14.25" x14ac:dyDescent="0.2"/>
    <row r="2107" s="7" customFormat="1" ht="14.25" x14ac:dyDescent="0.2"/>
    <row r="2108" s="7" customFormat="1" ht="14.25" x14ac:dyDescent="0.2"/>
    <row r="2109" s="7" customFormat="1" ht="14.25" x14ac:dyDescent="0.2"/>
    <row r="2110" s="7" customFormat="1" ht="14.25" x14ac:dyDescent="0.2"/>
    <row r="2111" s="7" customFormat="1" ht="14.25" x14ac:dyDescent="0.2"/>
    <row r="2112" s="7" customFormat="1" ht="14.25" x14ac:dyDescent="0.2"/>
    <row r="2113" s="7" customFormat="1" ht="14.25" x14ac:dyDescent="0.2"/>
    <row r="2114" s="7" customFormat="1" ht="14.25" x14ac:dyDescent="0.2"/>
    <row r="2115" s="7" customFormat="1" ht="14.25" x14ac:dyDescent="0.2"/>
    <row r="2116" s="7" customFormat="1" ht="14.25" x14ac:dyDescent="0.2"/>
    <row r="2117" s="7" customFormat="1" ht="14.25" x14ac:dyDescent="0.2"/>
    <row r="2118" s="7" customFormat="1" ht="14.25" x14ac:dyDescent="0.2"/>
    <row r="2119" s="7" customFormat="1" ht="14.25" x14ac:dyDescent="0.2"/>
    <row r="2120" s="7" customFormat="1" ht="14.25" x14ac:dyDescent="0.2"/>
    <row r="2121" s="7" customFormat="1" ht="14.25" x14ac:dyDescent="0.2"/>
    <row r="2122" s="7" customFormat="1" ht="14.25" x14ac:dyDescent="0.2"/>
    <row r="2123" s="7" customFormat="1" ht="14.25" x14ac:dyDescent="0.2"/>
    <row r="2124" s="7" customFormat="1" ht="14.25" x14ac:dyDescent="0.2"/>
    <row r="2125" s="7" customFormat="1" ht="14.25" x14ac:dyDescent="0.2"/>
    <row r="2126" s="7" customFormat="1" ht="14.25" x14ac:dyDescent="0.2"/>
    <row r="2127" s="7" customFormat="1" ht="14.25" x14ac:dyDescent="0.2"/>
    <row r="2128" s="7" customFormat="1" ht="14.25" x14ac:dyDescent="0.2"/>
    <row r="2129" s="7" customFormat="1" ht="14.25" x14ac:dyDescent="0.2"/>
    <row r="2130" s="7" customFormat="1" ht="14.25" x14ac:dyDescent="0.2"/>
    <row r="2131" s="7" customFormat="1" ht="14.25" x14ac:dyDescent="0.2"/>
    <row r="2132" s="7" customFormat="1" ht="14.25" x14ac:dyDescent="0.2"/>
    <row r="2133" s="7" customFormat="1" ht="14.25" x14ac:dyDescent="0.2"/>
    <row r="2134" s="7" customFormat="1" ht="14.25" x14ac:dyDescent="0.2"/>
    <row r="2135" s="7" customFormat="1" ht="14.25" x14ac:dyDescent="0.2"/>
    <row r="2136" s="7" customFormat="1" ht="14.25" x14ac:dyDescent="0.2"/>
    <row r="2137" s="7" customFormat="1" ht="14.25" x14ac:dyDescent="0.2"/>
    <row r="2138" s="7" customFormat="1" ht="14.25" x14ac:dyDescent="0.2"/>
    <row r="2139" s="7" customFormat="1" ht="14.25" x14ac:dyDescent="0.2"/>
    <row r="2140" s="7" customFormat="1" ht="14.25" x14ac:dyDescent="0.2"/>
    <row r="2141" s="7" customFormat="1" ht="14.25" x14ac:dyDescent="0.2"/>
    <row r="2142" s="7" customFormat="1" ht="14.25" x14ac:dyDescent="0.2"/>
    <row r="2143" s="7" customFormat="1" ht="14.25" x14ac:dyDescent="0.2"/>
    <row r="2144" s="7" customFormat="1" ht="14.25" x14ac:dyDescent="0.2"/>
    <row r="2145" s="7" customFormat="1" ht="14.25" x14ac:dyDescent="0.2"/>
    <row r="2146" s="7" customFormat="1" ht="14.25" x14ac:dyDescent="0.2"/>
    <row r="2147" s="7" customFormat="1" ht="14.25" x14ac:dyDescent="0.2"/>
    <row r="2148" s="7" customFormat="1" ht="14.25" x14ac:dyDescent="0.2"/>
    <row r="2149" s="7" customFormat="1" ht="14.25" x14ac:dyDescent="0.2"/>
    <row r="2150" s="7" customFormat="1" ht="14.25" x14ac:dyDescent="0.2"/>
    <row r="2151" s="7" customFormat="1" ht="14.25" x14ac:dyDescent="0.2"/>
    <row r="2152" s="7" customFormat="1" ht="14.25" x14ac:dyDescent="0.2"/>
    <row r="2153" s="7" customFormat="1" ht="14.25" x14ac:dyDescent="0.2"/>
    <row r="2154" s="7" customFormat="1" ht="14.25" x14ac:dyDescent="0.2"/>
    <row r="2155" s="7" customFormat="1" ht="14.25" x14ac:dyDescent="0.2"/>
    <row r="2156" s="7" customFormat="1" ht="14.25" x14ac:dyDescent="0.2"/>
    <row r="2157" s="7" customFormat="1" ht="14.25" x14ac:dyDescent="0.2"/>
    <row r="2158" s="7" customFormat="1" ht="14.25" x14ac:dyDescent="0.2"/>
    <row r="2159" s="7" customFormat="1" ht="14.25" x14ac:dyDescent="0.2"/>
    <row r="2160" s="7" customFormat="1" ht="14.25" x14ac:dyDescent="0.2"/>
    <row r="2161" s="7" customFormat="1" ht="14.25" x14ac:dyDescent="0.2"/>
    <row r="2162" s="7" customFormat="1" ht="14.25" x14ac:dyDescent="0.2"/>
    <row r="2163" s="7" customFormat="1" ht="14.25" x14ac:dyDescent="0.2"/>
    <row r="2164" s="7" customFormat="1" ht="14.25" x14ac:dyDescent="0.2"/>
    <row r="2165" s="7" customFormat="1" ht="14.25" x14ac:dyDescent="0.2"/>
    <row r="2166" s="7" customFormat="1" ht="14.25" x14ac:dyDescent="0.2"/>
    <row r="2167" s="7" customFormat="1" ht="14.25" x14ac:dyDescent="0.2"/>
    <row r="2168" s="7" customFormat="1" ht="14.25" x14ac:dyDescent="0.2"/>
    <row r="2169" s="7" customFormat="1" ht="14.25" x14ac:dyDescent="0.2"/>
    <row r="2170" s="7" customFormat="1" ht="14.25" x14ac:dyDescent="0.2"/>
    <row r="2171" s="7" customFormat="1" ht="14.25" x14ac:dyDescent="0.2"/>
    <row r="2172" s="7" customFormat="1" ht="14.25" x14ac:dyDescent="0.2"/>
    <row r="2173" s="7" customFormat="1" ht="14.25" x14ac:dyDescent="0.2"/>
    <row r="2174" s="7" customFormat="1" ht="14.25" x14ac:dyDescent="0.2"/>
    <row r="2175" s="7" customFormat="1" ht="14.25" x14ac:dyDescent="0.2"/>
    <row r="2176" s="7" customFormat="1" ht="14.25" x14ac:dyDescent="0.2"/>
    <row r="2177" s="7" customFormat="1" ht="14.25" x14ac:dyDescent="0.2"/>
    <row r="2178" s="7" customFormat="1" ht="14.25" x14ac:dyDescent="0.2"/>
    <row r="2179" s="7" customFormat="1" ht="14.25" x14ac:dyDescent="0.2"/>
    <row r="2180" s="7" customFormat="1" ht="14.25" x14ac:dyDescent="0.2"/>
    <row r="2181" s="7" customFormat="1" ht="14.25" x14ac:dyDescent="0.2"/>
    <row r="2182" s="7" customFormat="1" ht="14.25" x14ac:dyDescent="0.2"/>
    <row r="2183" s="7" customFormat="1" ht="14.25" x14ac:dyDescent="0.2"/>
    <row r="2184" s="7" customFormat="1" ht="14.25" x14ac:dyDescent="0.2"/>
    <row r="2185" s="7" customFormat="1" ht="14.25" x14ac:dyDescent="0.2"/>
    <row r="2186" s="7" customFormat="1" ht="14.25" x14ac:dyDescent="0.2"/>
    <row r="2187" s="7" customFormat="1" ht="14.25" x14ac:dyDescent="0.2"/>
    <row r="2188" s="7" customFormat="1" ht="14.25" x14ac:dyDescent="0.2"/>
    <row r="2189" s="7" customFormat="1" ht="14.25" x14ac:dyDescent="0.2"/>
    <row r="2190" s="7" customFormat="1" ht="14.25" x14ac:dyDescent="0.2"/>
    <row r="2191" s="7" customFormat="1" ht="14.25" x14ac:dyDescent="0.2"/>
    <row r="2192" s="7" customFormat="1" ht="14.25" x14ac:dyDescent="0.2"/>
    <row r="2193" s="7" customFormat="1" ht="14.25" x14ac:dyDescent="0.2"/>
    <row r="2194" s="7" customFormat="1" ht="14.25" x14ac:dyDescent="0.2"/>
    <row r="2195" s="7" customFormat="1" ht="14.25" x14ac:dyDescent="0.2"/>
    <row r="2196" s="7" customFormat="1" ht="14.25" x14ac:dyDescent="0.2"/>
    <row r="2197" s="7" customFormat="1" ht="14.25" x14ac:dyDescent="0.2"/>
    <row r="2198" s="7" customFormat="1" ht="14.25" x14ac:dyDescent="0.2"/>
    <row r="2199" s="7" customFormat="1" ht="14.25" x14ac:dyDescent="0.2"/>
    <row r="2200" s="7" customFormat="1" ht="14.25" x14ac:dyDescent="0.2"/>
    <row r="2201" s="7" customFormat="1" ht="14.25" x14ac:dyDescent="0.2"/>
    <row r="2202" s="7" customFormat="1" ht="14.25" x14ac:dyDescent="0.2"/>
    <row r="2203" s="7" customFormat="1" ht="14.25" x14ac:dyDescent="0.2"/>
    <row r="2204" s="7" customFormat="1" ht="14.25" x14ac:dyDescent="0.2"/>
    <row r="2205" s="7" customFormat="1" ht="14.25" x14ac:dyDescent="0.2"/>
    <row r="2206" s="7" customFormat="1" ht="14.25" x14ac:dyDescent="0.2"/>
    <row r="2207" s="7" customFormat="1" ht="14.25" x14ac:dyDescent="0.2"/>
    <row r="2208" s="7" customFormat="1" ht="14.25" x14ac:dyDescent="0.2"/>
    <row r="2209" s="7" customFormat="1" ht="14.25" x14ac:dyDescent="0.2"/>
    <row r="2210" s="7" customFormat="1" ht="14.25" x14ac:dyDescent="0.2"/>
    <row r="2211" s="7" customFormat="1" ht="14.25" x14ac:dyDescent="0.2"/>
    <row r="2212" s="7" customFormat="1" ht="14.25" x14ac:dyDescent="0.2"/>
    <row r="2213" s="7" customFormat="1" ht="14.25" x14ac:dyDescent="0.2"/>
    <row r="2214" s="7" customFormat="1" ht="14.25" x14ac:dyDescent="0.2"/>
    <row r="2215" s="7" customFormat="1" ht="14.25" x14ac:dyDescent="0.2"/>
    <row r="2216" s="7" customFormat="1" ht="14.25" x14ac:dyDescent="0.2"/>
    <row r="2217" s="7" customFormat="1" ht="14.25" x14ac:dyDescent="0.2"/>
    <row r="2218" s="7" customFormat="1" ht="14.25" x14ac:dyDescent="0.2"/>
    <row r="2219" s="7" customFormat="1" ht="14.25" x14ac:dyDescent="0.2"/>
    <row r="2220" s="7" customFormat="1" ht="14.25" x14ac:dyDescent="0.2"/>
    <row r="2221" s="7" customFormat="1" ht="14.25" x14ac:dyDescent="0.2"/>
    <row r="2222" s="7" customFormat="1" ht="14.25" x14ac:dyDescent="0.2"/>
    <row r="2223" s="7" customFormat="1" ht="14.25" x14ac:dyDescent="0.2"/>
    <row r="2224" s="7" customFormat="1" ht="14.25" x14ac:dyDescent="0.2"/>
    <row r="2225" s="7" customFormat="1" ht="14.25" x14ac:dyDescent="0.2"/>
    <row r="2226" s="7" customFormat="1" ht="14.25" x14ac:dyDescent="0.2"/>
    <row r="2227" s="7" customFormat="1" ht="14.25" x14ac:dyDescent="0.2"/>
    <row r="2228" s="7" customFormat="1" ht="14.25" x14ac:dyDescent="0.2"/>
    <row r="2229" s="7" customFormat="1" ht="14.25" x14ac:dyDescent="0.2"/>
    <row r="2230" s="7" customFormat="1" ht="14.25" x14ac:dyDescent="0.2"/>
    <row r="2231" s="7" customFormat="1" ht="14.25" x14ac:dyDescent="0.2"/>
    <row r="2232" s="7" customFormat="1" ht="14.25" x14ac:dyDescent="0.2"/>
    <row r="2233" s="7" customFormat="1" ht="14.25" x14ac:dyDescent="0.2"/>
    <row r="2234" s="7" customFormat="1" ht="14.25" x14ac:dyDescent="0.2"/>
    <row r="2235" s="7" customFormat="1" ht="14.25" x14ac:dyDescent="0.2"/>
    <row r="2236" s="7" customFormat="1" ht="14.25" x14ac:dyDescent="0.2"/>
    <row r="2237" s="7" customFormat="1" ht="14.25" x14ac:dyDescent="0.2"/>
    <row r="2238" s="7" customFormat="1" ht="14.25" x14ac:dyDescent="0.2"/>
    <row r="2239" s="7" customFormat="1" ht="14.25" x14ac:dyDescent="0.2"/>
    <row r="2240" s="7" customFormat="1" ht="14.25" x14ac:dyDescent="0.2"/>
    <row r="2241" s="7" customFormat="1" ht="14.25" x14ac:dyDescent="0.2"/>
    <row r="2242" s="7" customFormat="1" ht="14.25" x14ac:dyDescent="0.2"/>
    <row r="2243" s="7" customFormat="1" ht="14.25" x14ac:dyDescent="0.2"/>
    <row r="2244" s="7" customFormat="1" ht="14.25" x14ac:dyDescent="0.2"/>
    <row r="2245" s="7" customFormat="1" ht="14.25" x14ac:dyDescent="0.2"/>
    <row r="2246" s="7" customFormat="1" ht="14.25" x14ac:dyDescent="0.2"/>
    <row r="2247" s="7" customFormat="1" ht="14.25" x14ac:dyDescent="0.2"/>
    <row r="2248" s="7" customFormat="1" ht="14.25" x14ac:dyDescent="0.2"/>
    <row r="2249" s="7" customFormat="1" ht="14.25" x14ac:dyDescent="0.2"/>
    <row r="2250" s="7" customFormat="1" ht="14.25" x14ac:dyDescent="0.2"/>
    <row r="2251" s="7" customFormat="1" ht="14.25" x14ac:dyDescent="0.2"/>
    <row r="2252" s="7" customFormat="1" ht="14.25" x14ac:dyDescent="0.2"/>
    <row r="2253" s="7" customFormat="1" ht="14.25" x14ac:dyDescent="0.2"/>
    <row r="2254" s="7" customFormat="1" ht="14.25" x14ac:dyDescent="0.2"/>
    <row r="2255" s="7" customFormat="1" ht="14.25" x14ac:dyDescent="0.2"/>
    <row r="2256" s="7" customFormat="1" ht="14.25" x14ac:dyDescent="0.2"/>
    <row r="2257" s="7" customFormat="1" ht="14.25" x14ac:dyDescent="0.2"/>
    <row r="2258" s="7" customFormat="1" ht="14.25" x14ac:dyDescent="0.2"/>
    <row r="2259" s="7" customFormat="1" ht="14.25" x14ac:dyDescent="0.2"/>
    <row r="2260" s="7" customFormat="1" ht="14.25" x14ac:dyDescent="0.2"/>
    <row r="2261" s="7" customFormat="1" ht="14.25" x14ac:dyDescent="0.2"/>
    <row r="2262" s="7" customFormat="1" ht="14.25" x14ac:dyDescent="0.2"/>
    <row r="2263" s="7" customFormat="1" ht="14.25" x14ac:dyDescent="0.2"/>
    <row r="2264" s="7" customFormat="1" ht="14.25" x14ac:dyDescent="0.2"/>
    <row r="2265" s="7" customFormat="1" ht="14.25" x14ac:dyDescent="0.2"/>
    <row r="2266" s="7" customFormat="1" ht="14.25" x14ac:dyDescent="0.2"/>
    <row r="2267" s="7" customFormat="1" ht="14.25" x14ac:dyDescent="0.2"/>
    <row r="2268" s="7" customFormat="1" ht="14.25" x14ac:dyDescent="0.2"/>
    <row r="2269" s="7" customFormat="1" ht="14.25" x14ac:dyDescent="0.2"/>
    <row r="2270" s="7" customFormat="1" ht="14.25" x14ac:dyDescent="0.2"/>
    <row r="2271" s="7" customFormat="1" ht="14.25" x14ac:dyDescent="0.2"/>
    <row r="2272" s="7" customFormat="1" ht="14.25" x14ac:dyDescent="0.2"/>
    <row r="2273" s="7" customFormat="1" ht="14.25" x14ac:dyDescent="0.2"/>
    <row r="2274" s="7" customFormat="1" ht="14.25" x14ac:dyDescent="0.2"/>
    <row r="2275" s="7" customFormat="1" ht="14.25" x14ac:dyDescent="0.2"/>
    <row r="2276" s="7" customFormat="1" ht="14.25" x14ac:dyDescent="0.2"/>
    <row r="2277" s="7" customFormat="1" ht="14.25" x14ac:dyDescent="0.2"/>
    <row r="2278" s="7" customFormat="1" ht="14.25" x14ac:dyDescent="0.2"/>
    <row r="2279" s="7" customFormat="1" ht="14.25" x14ac:dyDescent="0.2"/>
    <row r="2280" s="7" customFormat="1" ht="14.25" x14ac:dyDescent="0.2"/>
    <row r="2281" s="7" customFormat="1" ht="14.25" x14ac:dyDescent="0.2"/>
    <row r="2282" s="7" customFormat="1" ht="14.25" x14ac:dyDescent="0.2"/>
    <row r="2283" s="7" customFormat="1" ht="14.25" x14ac:dyDescent="0.2"/>
    <row r="2284" s="7" customFormat="1" ht="14.25" x14ac:dyDescent="0.2"/>
    <row r="2285" s="7" customFormat="1" ht="14.25" x14ac:dyDescent="0.2"/>
    <row r="2286" s="7" customFormat="1" ht="14.25" x14ac:dyDescent="0.2"/>
    <row r="2287" s="7" customFormat="1" ht="14.25" x14ac:dyDescent="0.2"/>
    <row r="2288" s="7" customFormat="1" ht="14.25" x14ac:dyDescent="0.2"/>
    <row r="2289" s="7" customFormat="1" ht="14.25" x14ac:dyDescent="0.2"/>
    <row r="2290" s="7" customFormat="1" ht="14.25" x14ac:dyDescent="0.2"/>
    <row r="2291" s="7" customFormat="1" ht="14.25" x14ac:dyDescent="0.2"/>
    <row r="2292" s="7" customFormat="1" ht="14.25" x14ac:dyDescent="0.2"/>
    <row r="2293" s="7" customFormat="1" ht="14.25" x14ac:dyDescent="0.2"/>
    <row r="2294" s="7" customFormat="1" ht="14.25" x14ac:dyDescent="0.2"/>
    <row r="2295" s="7" customFormat="1" ht="14.25" x14ac:dyDescent="0.2"/>
    <row r="2296" s="7" customFormat="1" ht="14.25" x14ac:dyDescent="0.2"/>
    <row r="2297" s="7" customFormat="1" ht="14.25" x14ac:dyDescent="0.2"/>
    <row r="2298" s="7" customFormat="1" ht="14.25" x14ac:dyDescent="0.2"/>
    <row r="2299" s="7" customFormat="1" ht="14.25" x14ac:dyDescent="0.2"/>
    <row r="2300" s="7" customFormat="1" ht="14.25" x14ac:dyDescent="0.2"/>
    <row r="2301" s="7" customFormat="1" ht="14.25" x14ac:dyDescent="0.2"/>
    <row r="2302" s="7" customFormat="1" ht="14.25" x14ac:dyDescent="0.2"/>
    <row r="2303" s="7" customFormat="1" ht="14.25" x14ac:dyDescent="0.2"/>
    <row r="2304" s="7" customFormat="1" ht="14.25" x14ac:dyDescent="0.2"/>
    <row r="2305" s="7" customFormat="1" ht="14.25" x14ac:dyDescent="0.2"/>
    <row r="2306" s="7" customFormat="1" ht="14.25" x14ac:dyDescent="0.2"/>
    <row r="2307" s="7" customFormat="1" ht="14.25" x14ac:dyDescent="0.2"/>
    <row r="2308" s="7" customFormat="1" ht="14.25" x14ac:dyDescent="0.2"/>
    <row r="2309" s="7" customFormat="1" ht="14.25" x14ac:dyDescent="0.2"/>
    <row r="2310" s="7" customFormat="1" ht="14.25" x14ac:dyDescent="0.2"/>
    <row r="2311" s="7" customFormat="1" ht="14.25" x14ac:dyDescent="0.2"/>
    <row r="2312" s="7" customFormat="1" ht="14.25" x14ac:dyDescent="0.2"/>
    <row r="2313" s="7" customFormat="1" ht="14.25" x14ac:dyDescent="0.2"/>
    <row r="2314" s="7" customFormat="1" ht="14.25" x14ac:dyDescent="0.2"/>
    <row r="2315" s="7" customFormat="1" ht="14.25" x14ac:dyDescent="0.2"/>
    <row r="2316" s="7" customFormat="1" ht="14.25" x14ac:dyDescent="0.2"/>
    <row r="2317" s="7" customFormat="1" ht="14.25" x14ac:dyDescent="0.2"/>
    <row r="2318" s="7" customFormat="1" ht="14.25" x14ac:dyDescent="0.2"/>
    <row r="2319" s="7" customFormat="1" ht="14.25" x14ac:dyDescent="0.2"/>
    <row r="2320" s="7" customFormat="1" ht="14.25" x14ac:dyDescent="0.2"/>
    <row r="2321" s="7" customFormat="1" ht="14.25" x14ac:dyDescent="0.2"/>
    <row r="2322" s="7" customFormat="1" ht="14.25" x14ac:dyDescent="0.2"/>
    <row r="2323" s="7" customFormat="1" ht="14.25" x14ac:dyDescent="0.2"/>
    <row r="2324" s="7" customFormat="1" ht="14.25" x14ac:dyDescent="0.2"/>
    <row r="2325" s="7" customFormat="1" ht="14.25" x14ac:dyDescent="0.2"/>
    <row r="2326" s="7" customFormat="1" ht="14.25" x14ac:dyDescent="0.2"/>
    <row r="2327" s="7" customFormat="1" ht="14.25" x14ac:dyDescent="0.2"/>
    <row r="2328" s="7" customFormat="1" ht="14.25" x14ac:dyDescent="0.2"/>
    <row r="2329" s="7" customFormat="1" ht="14.25" x14ac:dyDescent="0.2"/>
    <row r="2330" s="7" customFormat="1" ht="14.25" x14ac:dyDescent="0.2"/>
    <row r="2331" s="7" customFormat="1" ht="14.25" x14ac:dyDescent="0.2"/>
    <row r="2332" s="7" customFormat="1" ht="14.25" x14ac:dyDescent="0.2"/>
    <row r="2333" s="7" customFormat="1" ht="14.25" x14ac:dyDescent="0.2"/>
    <row r="2334" s="7" customFormat="1" ht="14.25" x14ac:dyDescent="0.2"/>
    <row r="2335" s="7" customFormat="1" ht="14.25" x14ac:dyDescent="0.2"/>
    <row r="2336" s="7" customFormat="1" ht="14.25" x14ac:dyDescent="0.2"/>
    <row r="2337" s="7" customFormat="1" ht="14.25" x14ac:dyDescent="0.2"/>
    <row r="2338" s="7" customFormat="1" ht="14.25" x14ac:dyDescent="0.2"/>
    <row r="2339" s="7" customFormat="1" ht="14.25" x14ac:dyDescent="0.2"/>
    <row r="2340" s="7" customFormat="1" ht="14.25" x14ac:dyDescent="0.2"/>
    <row r="2341" s="7" customFormat="1" ht="14.25" x14ac:dyDescent="0.2"/>
    <row r="2342" s="7" customFormat="1" ht="14.25" x14ac:dyDescent="0.2"/>
    <row r="2343" s="7" customFormat="1" ht="14.25" x14ac:dyDescent="0.2"/>
    <row r="2344" s="7" customFormat="1" ht="14.25" x14ac:dyDescent="0.2"/>
    <row r="2345" s="7" customFormat="1" ht="14.25" x14ac:dyDescent="0.2"/>
    <row r="2346" s="7" customFormat="1" ht="14.25" x14ac:dyDescent="0.2"/>
    <row r="2347" s="7" customFormat="1" ht="14.25" x14ac:dyDescent="0.2"/>
    <row r="2348" s="7" customFormat="1" ht="14.25" x14ac:dyDescent="0.2"/>
    <row r="2349" s="7" customFormat="1" ht="14.25" x14ac:dyDescent="0.2"/>
    <row r="2350" s="7" customFormat="1" ht="14.25" x14ac:dyDescent="0.2"/>
    <row r="2351" s="7" customFormat="1" ht="14.25" x14ac:dyDescent="0.2"/>
    <row r="2352" s="7" customFormat="1" ht="14.25" x14ac:dyDescent="0.2"/>
    <row r="2353" s="7" customFormat="1" ht="14.25" x14ac:dyDescent="0.2"/>
    <row r="2354" s="7" customFormat="1" ht="14.25" x14ac:dyDescent="0.2"/>
    <row r="2355" s="7" customFormat="1" ht="14.25" x14ac:dyDescent="0.2"/>
    <row r="2356" s="7" customFormat="1" ht="14.25" x14ac:dyDescent="0.2"/>
    <row r="2357" s="7" customFormat="1" ht="14.25" x14ac:dyDescent="0.2"/>
    <row r="2358" s="7" customFormat="1" ht="14.25" x14ac:dyDescent="0.2"/>
    <row r="2359" s="7" customFormat="1" ht="14.25" x14ac:dyDescent="0.2"/>
    <row r="2360" s="7" customFormat="1" ht="14.25" x14ac:dyDescent="0.2"/>
    <row r="2361" s="7" customFormat="1" ht="14.25" x14ac:dyDescent="0.2"/>
    <row r="2362" s="7" customFormat="1" ht="14.25" x14ac:dyDescent="0.2"/>
    <row r="2363" s="7" customFormat="1" ht="14.25" x14ac:dyDescent="0.2"/>
    <row r="2364" s="7" customFormat="1" ht="14.25" x14ac:dyDescent="0.2"/>
    <row r="2365" s="7" customFormat="1" ht="14.25" x14ac:dyDescent="0.2"/>
    <row r="2366" s="7" customFormat="1" ht="14.25" x14ac:dyDescent="0.2"/>
    <row r="2367" s="7" customFormat="1" ht="14.25" x14ac:dyDescent="0.2"/>
    <row r="2368" s="7" customFormat="1" ht="14.25" x14ac:dyDescent="0.2"/>
    <row r="2369" s="7" customFormat="1" ht="14.25" x14ac:dyDescent="0.2"/>
    <row r="2370" s="7" customFormat="1" ht="14.25" x14ac:dyDescent="0.2"/>
    <row r="2371" s="7" customFormat="1" ht="14.25" x14ac:dyDescent="0.2"/>
    <row r="2372" s="7" customFormat="1" ht="14.25" x14ac:dyDescent="0.2"/>
    <row r="2373" s="7" customFormat="1" ht="14.25" x14ac:dyDescent="0.2"/>
    <row r="2374" s="7" customFormat="1" ht="14.25" x14ac:dyDescent="0.2"/>
    <row r="2375" s="7" customFormat="1" ht="14.25" x14ac:dyDescent="0.2"/>
    <row r="2376" s="7" customFormat="1" ht="14.25" x14ac:dyDescent="0.2"/>
    <row r="2377" s="7" customFormat="1" ht="14.25" x14ac:dyDescent="0.2"/>
    <row r="2378" s="7" customFormat="1" ht="14.25" x14ac:dyDescent="0.2"/>
    <row r="2379" s="7" customFormat="1" ht="14.25" x14ac:dyDescent="0.2"/>
    <row r="2380" s="7" customFormat="1" ht="14.25" x14ac:dyDescent="0.2"/>
    <row r="2381" s="7" customFormat="1" ht="14.25" x14ac:dyDescent="0.2"/>
    <row r="2382" s="7" customFormat="1" ht="14.25" x14ac:dyDescent="0.2"/>
    <row r="2383" s="7" customFormat="1" ht="14.25" x14ac:dyDescent="0.2"/>
    <row r="2384" s="7" customFormat="1" ht="14.25" x14ac:dyDescent="0.2"/>
    <row r="2385" s="7" customFormat="1" ht="14.25" x14ac:dyDescent="0.2"/>
    <row r="2386" s="7" customFormat="1" ht="14.25" x14ac:dyDescent="0.2"/>
    <row r="2387" s="7" customFormat="1" ht="14.25" x14ac:dyDescent="0.2"/>
    <row r="2388" s="7" customFormat="1" ht="14.25" x14ac:dyDescent="0.2"/>
    <row r="2389" s="7" customFormat="1" ht="14.25" x14ac:dyDescent="0.2"/>
    <row r="2390" s="7" customFormat="1" ht="14.25" x14ac:dyDescent="0.2"/>
    <row r="2391" s="7" customFormat="1" ht="14.25" x14ac:dyDescent="0.2"/>
    <row r="2392" s="7" customFormat="1" ht="14.25" x14ac:dyDescent="0.2"/>
    <row r="2393" s="7" customFormat="1" ht="14.25" x14ac:dyDescent="0.2"/>
    <row r="2394" s="7" customFormat="1" ht="14.25" x14ac:dyDescent="0.2"/>
    <row r="2395" s="7" customFormat="1" ht="14.25" x14ac:dyDescent="0.2"/>
    <row r="2396" s="7" customFormat="1" ht="14.25" x14ac:dyDescent="0.2"/>
    <row r="2397" s="7" customFormat="1" ht="14.25" x14ac:dyDescent="0.2"/>
    <row r="2398" s="7" customFormat="1" ht="14.25" x14ac:dyDescent="0.2"/>
    <row r="2399" s="7" customFormat="1" ht="14.25" x14ac:dyDescent="0.2"/>
    <row r="2400" s="7" customFormat="1" ht="14.25" x14ac:dyDescent="0.2"/>
    <row r="2401" s="7" customFormat="1" ht="14.25" x14ac:dyDescent="0.2"/>
    <row r="2402" s="7" customFormat="1" ht="14.25" x14ac:dyDescent="0.2"/>
    <row r="2403" s="7" customFormat="1" ht="14.25" x14ac:dyDescent="0.2"/>
    <row r="2404" s="7" customFormat="1" ht="14.25" x14ac:dyDescent="0.2"/>
    <row r="2405" s="7" customFormat="1" ht="14.25" x14ac:dyDescent="0.2"/>
    <row r="2406" s="7" customFormat="1" ht="14.25" x14ac:dyDescent="0.2"/>
    <row r="2407" s="7" customFormat="1" ht="14.25" x14ac:dyDescent="0.2"/>
    <row r="2408" s="7" customFormat="1" ht="14.25" x14ac:dyDescent="0.2"/>
    <row r="2409" s="7" customFormat="1" ht="14.25" x14ac:dyDescent="0.2"/>
    <row r="2410" s="7" customFormat="1" ht="14.25" x14ac:dyDescent="0.2"/>
    <row r="2411" s="7" customFormat="1" ht="14.25" x14ac:dyDescent="0.2"/>
    <row r="2412" s="7" customFormat="1" ht="14.25" x14ac:dyDescent="0.2"/>
    <row r="2413" s="7" customFormat="1" ht="14.25" x14ac:dyDescent="0.2"/>
    <row r="2414" s="7" customFormat="1" ht="14.25" x14ac:dyDescent="0.2"/>
    <row r="2415" s="7" customFormat="1" ht="14.25" x14ac:dyDescent="0.2"/>
    <row r="2416" s="7" customFormat="1" ht="14.25" x14ac:dyDescent="0.2"/>
    <row r="2417" s="7" customFormat="1" ht="14.25" x14ac:dyDescent="0.2"/>
    <row r="2418" s="7" customFormat="1" ht="14.25" x14ac:dyDescent="0.2"/>
    <row r="2419" s="7" customFormat="1" ht="14.25" x14ac:dyDescent="0.2"/>
    <row r="2420" s="7" customFormat="1" ht="14.25" x14ac:dyDescent="0.2"/>
    <row r="2421" s="7" customFormat="1" ht="14.25" x14ac:dyDescent="0.2"/>
    <row r="2422" s="7" customFormat="1" ht="14.25" x14ac:dyDescent="0.2"/>
    <row r="2423" s="7" customFormat="1" ht="14.25" x14ac:dyDescent="0.2"/>
    <row r="2424" s="7" customFormat="1" ht="14.25" x14ac:dyDescent="0.2"/>
    <row r="2425" s="7" customFormat="1" ht="14.25" x14ac:dyDescent="0.2"/>
    <row r="2426" s="7" customFormat="1" ht="14.25" x14ac:dyDescent="0.2"/>
    <row r="2427" s="7" customFormat="1" ht="14.25" x14ac:dyDescent="0.2"/>
    <row r="2428" s="7" customFormat="1" ht="14.25" x14ac:dyDescent="0.2"/>
    <row r="2429" s="7" customFormat="1" ht="14.25" x14ac:dyDescent="0.2"/>
    <row r="2430" s="7" customFormat="1" ht="14.25" x14ac:dyDescent="0.2"/>
    <row r="2431" s="7" customFormat="1" ht="14.25" x14ac:dyDescent="0.2"/>
    <row r="2432" s="7" customFormat="1" ht="14.25" x14ac:dyDescent="0.2"/>
    <row r="2433" s="7" customFormat="1" ht="14.25" x14ac:dyDescent="0.2"/>
    <row r="2434" s="7" customFormat="1" ht="14.25" x14ac:dyDescent="0.2"/>
    <row r="2435" s="7" customFormat="1" ht="14.25" x14ac:dyDescent="0.2"/>
    <row r="2436" s="7" customFormat="1" ht="14.25" x14ac:dyDescent="0.2"/>
    <row r="2437" s="7" customFormat="1" ht="14.25" x14ac:dyDescent="0.2"/>
    <row r="2438" s="7" customFormat="1" ht="14.25" x14ac:dyDescent="0.2"/>
    <row r="2439" s="7" customFormat="1" ht="14.25" x14ac:dyDescent="0.2"/>
    <row r="2440" s="7" customFormat="1" ht="14.25" x14ac:dyDescent="0.2"/>
    <row r="2441" s="7" customFormat="1" ht="14.25" x14ac:dyDescent="0.2"/>
    <row r="2442" s="7" customFormat="1" ht="14.25" x14ac:dyDescent="0.2"/>
    <row r="2443" s="7" customFormat="1" ht="14.25" x14ac:dyDescent="0.2"/>
    <row r="2444" s="7" customFormat="1" ht="14.25" x14ac:dyDescent="0.2"/>
    <row r="2445" s="7" customFormat="1" ht="14.25" x14ac:dyDescent="0.2"/>
    <row r="2446" s="7" customFormat="1" ht="14.25" x14ac:dyDescent="0.2"/>
    <row r="2447" s="7" customFormat="1" ht="14.25" x14ac:dyDescent="0.2"/>
    <row r="2448" s="7" customFormat="1" ht="14.25" x14ac:dyDescent="0.2"/>
    <row r="2449" s="7" customFormat="1" ht="14.25" x14ac:dyDescent="0.2"/>
    <row r="2450" s="7" customFormat="1" ht="14.25" x14ac:dyDescent="0.2"/>
    <row r="2451" s="7" customFormat="1" ht="14.25" x14ac:dyDescent="0.2"/>
    <row r="2452" s="7" customFormat="1" ht="14.25" x14ac:dyDescent="0.2"/>
    <row r="2453" s="7" customFormat="1" ht="14.25" x14ac:dyDescent="0.2"/>
    <row r="2454" s="7" customFormat="1" ht="14.25" x14ac:dyDescent="0.2"/>
    <row r="2455" s="7" customFormat="1" ht="14.25" x14ac:dyDescent="0.2"/>
    <row r="2456" s="7" customFormat="1" ht="14.25" x14ac:dyDescent="0.2"/>
    <row r="2457" s="7" customFormat="1" ht="14.25" x14ac:dyDescent="0.2"/>
    <row r="2458" s="7" customFormat="1" ht="14.25" x14ac:dyDescent="0.2"/>
    <row r="2459" s="7" customFormat="1" ht="14.25" x14ac:dyDescent="0.2"/>
    <row r="2460" s="7" customFormat="1" ht="14.25" x14ac:dyDescent="0.2"/>
    <row r="2461" s="7" customFormat="1" ht="14.25" x14ac:dyDescent="0.2"/>
    <row r="2462" s="7" customFormat="1" ht="14.25" x14ac:dyDescent="0.2"/>
    <row r="2463" s="7" customFormat="1" ht="14.25" x14ac:dyDescent="0.2"/>
    <row r="2464" s="7" customFormat="1" ht="14.25" x14ac:dyDescent="0.2"/>
    <row r="2465" s="7" customFormat="1" ht="14.25" x14ac:dyDescent="0.2"/>
    <row r="2466" s="7" customFormat="1" ht="14.25" x14ac:dyDescent="0.2"/>
    <row r="2467" s="7" customFormat="1" ht="14.25" x14ac:dyDescent="0.2"/>
    <row r="2468" s="7" customFormat="1" ht="14.25" x14ac:dyDescent="0.2"/>
    <row r="2469" s="7" customFormat="1" ht="14.25" x14ac:dyDescent="0.2"/>
    <row r="2470" s="7" customFormat="1" ht="14.25" x14ac:dyDescent="0.2"/>
    <row r="2471" s="7" customFormat="1" ht="14.25" x14ac:dyDescent="0.2"/>
    <row r="2472" s="7" customFormat="1" ht="14.25" x14ac:dyDescent="0.2"/>
    <row r="2473" s="7" customFormat="1" ht="14.25" x14ac:dyDescent="0.2"/>
    <row r="2474" s="7" customFormat="1" ht="14.25" x14ac:dyDescent="0.2"/>
    <row r="2475" s="7" customFormat="1" ht="14.25" x14ac:dyDescent="0.2"/>
    <row r="2476" s="7" customFormat="1" ht="14.25" x14ac:dyDescent="0.2"/>
    <row r="2477" s="7" customFormat="1" ht="14.25" x14ac:dyDescent="0.2"/>
    <row r="2478" s="7" customFormat="1" ht="14.25" x14ac:dyDescent="0.2"/>
    <row r="2479" s="7" customFormat="1" ht="14.25" x14ac:dyDescent="0.2"/>
    <row r="2480" s="7" customFormat="1" ht="14.25" x14ac:dyDescent="0.2"/>
    <row r="2481" s="7" customFormat="1" ht="14.25" x14ac:dyDescent="0.2"/>
    <row r="2482" s="7" customFormat="1" ht="14.25" x14ac:dyDescent="0.2"/>
    <row r="2483" s="7" customFormat="1" ht="14.25" x14ac:dyDescent="0.2"/>
    <row r="2484" s="7" customFormat="1" ht="14.25" x14ac:dyDescent="0.2"/>
    <row r="2485" s="7" customFormat="1" ht="14.25" x14ac:dyDescent="0.2"/>
    <row r="2486" s="7" customFormat="1" ht="14.25" x14ac:dyDescent="0.2"/>
    <row r="2487" s="7" customFormat="1" ht="14.25" x14ac:dyDescent="0.2"/>
    <row r="2488" s="7" customFormat="1" ht="14.25" x14ac:dyDescent="0.2"/>
    <row r="2489" s="7" customFormat="1" ht="14.25" x14ac:dyDescent="0.2"/>
    <row r="2490" s="7" customFormat="1" ht="14.25" x14ac:dyDescent="0.2"/>
    <row r="2491" s="7" customFormat="1" ht="14.25" x14ac:dyDescent="0.2"/>
    <row r="2492" s="7" customFormat="1" ht="14.25" x14ac:dyDescent="0.2"/>
    <row r="2493" s="7" customFormat="1" ht="14.25" x14ac:dyDescent="0.2"/>
    <row r="2494" s="7" customFormat="1" ht="14.25" x14ac:dyDescent="0.2"/>
    <row r="2495" s="7" customFormat="1" ht="14.25" x14ac:dyDescent="0.2"/>
    <row r="2496" s="7" customFormat="1" ht="14.25" x14ac:dyDescent="0.2"/>
    <row r="2497" s="7" customFormat="1" ht="14.25" x14ac:dyDescent="0.2"/>
    <row r="2498" s="7" customFormat="1" ht="14.25" x14ac:dyDescent="0.2"/>
    <row r="2499" s="7" customFormat="1" ht="14.25" x14ac:dyDescent="0.2"/>
    <row r="2500" s="7" customFormat="1" ht="14.25" x14ac:dyDescent="0.2"/>
    <row r="2501" s="7" customFormat="1" ht="14.25" x14ac:dyDescent="0.2"/>
    <row r="2502" s="7" customFormat="1" ht="14.25" x14ac:dyDescent="0.2"/>
    <row r="2503" s="7" customFormat="1" ht="14.25" x14ac:dyDescent="0.2"/>
    <row r="2504" s="7" customFormat="1" ht="14.25" x14ac:dyDescent="0.2"/>
    <row r="2505" s="7" customFormat="1" ht="14.25" x14ac:dyDescent="0.2"/>
    <row r="2506" s="7" customFormat="1" ht="14.25" x14ac:dyDescent="0.2"/>
    <row r="2507" s="7" customFormat="1" ht="14.25" x14ac:dyDescent="0.2"/>
    <row r="2508" s="7" customFormat="1" ht="14.25" x14ac:dyDescent="0.2"/>
    <row r="2509" s="7" customFormat="1" ht="14.25" x14ac:dyDescent="0.2"/>
    <row r="2510" s="7" customFormat="1" ht="14.25" x14ac:dyDescent="0.2"/>
    <row r="2511" s="7" customFormat="1" ht="14.25" x14ac:dyDescent="0.2"/>
    <row r="2512" s="7" customFormat="1" ht="14.25" x14ac:dyDescent="0.2"/>
    <row r="2513" s="7" customFormat="1" ht="14.25" x14ac:dyDescent="0.2"/>
    <row r="2514" s="7" customFormat="1" ht="14.25" x14ac:dyDescent="0.2"/>
    <row r="2515" s="7" customFormat="1" ht="14.25" x14ac:dyDescent="0.2"/>
    <row r="2516" s="7" customFormat="1" ht="14.25" x14ac:dyDescent="0.2"/>
    <row r="2517" s="7" customFormat="1" ht="14.25" x14ac:dyDescent="0.2"/>
    <row r="2518" s="7" customFormat="1" ht="14.25" x14ac:dyDescent="0.2"/>
    <row r="2519" s="7" customFormat="1" ht="14.25" x14ac:dyDescent="0.2"/>
    <row r="2520" s="7" customFormat="1" ht="14.25" x14ac:dyDescent="0.2"/>
    <row r="2521" s="7" customFormat="1" ht="14.25" x14ac:dyDescent="0.2"/>
    <row r="2522" s="7" customFormat="1" ht="14.25" x14ac:dyDescent="0.2"/>
    <row r="2523" s="7" customFormat="1" ht="14.25" x14ac:dyDescent="0.2"/>
    <row r="2524" s="7" customFormat="1" ht="14.25" x14ac:dyDescent="0.2"/>
    <row r="2525" s="7" customFormat="1" ht="14.25" x14ac:dyDescent="0.2"/>
    <row r="2526" s="7" customFormat="1" ht="14.25" x14ac:dyDescent="0.2"/>
    <row r="2527" s="7" customFormat="1" ht="14.25" x14ac:dyDescent="0.2"/>
    <row r="2528" s="7" customFormat="1" ht="14.25" x14ac:dyDescent="0.2"/>
    <row r="2529" s="7" customFormat="1" ht="14.25" x14ac:dyDescent="0.2"/>
    <row r="2530" s="7" customFormat="1" ht="14.25" x14ac:dyDescent="0.2"/>
    <row r="2531" s="7" customFormat="1" ht="14.25" x14ac:dyDescent="0.2"/>
    <row r="2532" s="7" customFormat="1" ht="14.25" x14ac:dyDescent="0.2"/>
    <row r="2533" s="7" customFormat="1" ht="14.25" x14ac:dyDescent="0.2"/>
    <row r="2534" s="7" customFormat="1" ht="14.25" x14ac:dyDescent="0.2"/>
    <row r="2535" s="7" customFormat="1" ht="14.25" x14ac:dyDescent="0.2"/>
    <row r="2536" s="7" customFormat="1" ht="14.25" x14ac:dyDescent="0.2"/>
    <row r="2537" s="7" customFormat="1" ht="14.25" x14ac:dyDescent="0.2"/>
    <row r="2538" s="7" customFormat="1" ht="14.25" x14ac:dyDescent="0.2"/>
    <row r="2539" s="7" customFormat="1" ht="14.25" x14ac:dyDescent="0.2"/>
    <row r="2540" s="7" customFormat="1" ht="14.25" x14ac:dyDescent="0.2"/>
    <row r="2541" s="7" customFormat="1" ht="14.25" x14ac:dyDescent="0.2"/>
    <row r="2542" s="7" customFormat="1" ht="14.25" x14ac:dyDescent="0.2"/>
    <row r="2543" s="7" customFormat="1" ht="14.25" x14ac:dyDescent="0.2"/>
    <row r="2544" s="7" customFormat="1" ht="14.25" x14ac:dyDescent="0.2"/>
    <row r="2545" s="7" customFormat="1" ht="14.25" x14ac:dyDescent="0.2"/>
    <row r="2546" s="7" customFormat="1" ht="14.25" x14ac:dyDescent="0.2"/>
    <row r="2547" s="7" customFormat="1" ht="14.25" x14ac:dyDescent="0.2"/>
    <row r="2548" s="7" customFormat="1" ht="14.25" x14ac:dyDescent="0.2"/>
    <row r="2549" s="7" customFormat="1" ht="14.25" x14ac:dyDescent="0.2"/>
    <row r="2550" s="7" customFormat="1" ht="14.25" x14ac:dyDescent="0.2"/>
    <row r="2551" s="7" customFormat="1" ht="14.25" x14ac:dyDescent="0.2"/>
    <row r="2552" s="7" customFormat="1" ht="14.25" x14ac:dyDescent="0.2"/>
    <row r="2553" s="7" customFormat="1" ht="14.25" x14ac:dyDescent="0.2"/>
    <row r="2554" s="7" customFormat="1" ht="14.25" x14ac:dyDescent="0.2"/>
    <row r="2555" s="7" customFormat="1" ht="14.25" x14ac:dyDescent="0.2"/>
    <row r="2556" s="7" customFormat="1" ht="14.25" x14ac:dyDescent="0.2"/>
    <row r="2557" s="7" customFormat="1" ht="14.25" x14ac:dyDescent="0.2"/>
    <row r="2558" s="7" customFormat="1" ht="14.25" x14ac:dyDescent="0.2"/>
    <row r="2559" s="7" customFormat="1" ht="14.25" x14ac:dyDescent="0.2"/>
    <row r="2560" s="7" customFormat="1" ht="14.25" x14ac:dyDescent="0.2"/>
    <row r="2561" s="7" customFormat="1" ht="14.25" x14ac:dyDescent="0.2"/>
    <row r="2562" s="7" customFormat="1" ht="14.25" x14ac:dyDescent="0.2"/>
    <row r="2563" s="7" customFormat="1" ht="14.25" x14ac:dyDescent="0.2"/>
    <row r="2564" s="7" customFormat="1" ht="14.25" x14ac:dyDescent="0.2"/>
    <row r="2565" s="7" customFormat="1" ht="14.25" x14ac:dyDescent="0.2"/>
    <row r="2566" s="7" customFormat="1" ht="14.25" x14ac:dyDescent="0.2"/>
    <row r="2567" s="7" customFormat="1" ht="14.25" x14ac:dyDescent="0.2"/>
    <row r="2568" s="7" customFormat="1" ht="14.25" x14ac:dyDescent="0.2"/>
    <row r="2569" s="7" customFormat="1" ht="14.25" x14ac:dyDescent="0.2"/>
    <row r="2570" s="7" customFormat="1" ht="14.25" x14ac:dyDescent="0.2"/>
    <row r="2571" s="7" customFormat="1" ht="14.25" x14ac:dyDescent="0.2"/>
    <row r="2572" s="7" customFormat="1" ht="14.25" x14ac:dyDescent="0.2"/>
    <row r="2573" s="7" customFormat="1" ht="14.25" x14ac:dyDescent="0.2"/>
    <row r="2574" s="7" customFormat="1" ht="14.25" x14ac:dyDescent="0.2"/>
    <row r="2575" s="7" customFormat="1" ht="14.25" x14ac:dyDescent="0.2"/>
    <row r="2576" s="7" customFormat="1" ht="14.25" x14ac:dyDescent="0.2"/>
    <row r="2577" s="7" customFormat="1" ht="14.25" x14ac:dyDescent="0.2"/>
    <row r="2578" s="7" customFormat="1" ht="14.25" x14ac:dyDescent="0.2"/>
    <row r="2579" s="7" customFormat="1" ht="14.25" x14ac:dyDescent="0.2"/>
    <row r="2580" s="7" customFormat="1" ht="14.25" x14ac:dyDescent="0.2"/>
    <row r="2581" s="7" customFormat="1" ht="14.25" x14ac:dyDescent="0.2"/>
    <row r="2582" s="7" customFormat="1" ht="14.25" x14ac:dyDescent="0.2"/>
    <row r="2583" s="7" customFormat="1" ht="14.25" x14ac:dyDescent="0.2"/>
    <row r="2584" s="7" customFormat="1" ht="14.25" x14ac:dyDescent="0.2"/>
    <row r="2585" s="7" customFormat="1" ht="14.25" x14ac:dyDescent="0.2"/>
    <row r="2586" s="7" customFormat="1" ht="14.25" x14ac:dyDescent="0.2"/>
    <row r="2587" s="7" customFormat="1" ht="14.25" x14ac:dyDescent="0.2"/>
    <row r="2588" s="7" customFormat="1" ht="14.25" x14ac:dyDescent="0.2"/>
    <row r="2589" s="7" customFormat="1" ht="14.25" x14ac:dyDescent="0.2"/>
    <row r="2590" s="7" customFormat="1" ht="14.25" x14ac:dyDescent="0.2"/>
    <row r="2591" s="7" customFormat="1" ht="14.25" x14ac:dyDescent="0.2"/>
    <row r="2592" s="7" customFormat="1" ht="14.25" x14ac:dyDescent="0.2"/>
    <row r="2593" s="7" customFormat="1" ht="14.25" x14ac:dyDescent="0.2"/>
    <row r="2594" s="7" customFormat="1" ht="14.25" x14ac:dyDescent="0.2"/>
    <row r="2595" s="7" customFormat="1" ht="14.25" x14ac:dyDescent="0.2"/>
    <row r="2596" s="7" customFormat="1" ht="14.25" x14ac:dyDescent="0.2"/>
    <row r="2597" s="7" customFormat="1" ht="14.25" x14ac:dyDescent="0.2"/>
    <row r="2598" s="7" customFormat="1" ht="14.25" x14ac:dyDescent="0.2"/>
    <row r="2599" s="7" customFormat="1" ht="14.25" x14ac:dyDescent="0.2"/>
    <row r="2600" s="7" customFormat="1" ht="14.25" x14ac:dyDescent="0.2"/>
    <row r="2601" s="7" customFormat="1" ht="14.25" x14ac:dyDescent="0.2"/>
    <row r="2602" s="7" customFormat="1" ht="14.25" x14ac:dyDescent="0.2"/>
    <row r="2603" s="7" customFormat="1" ht="14.25" x14ac:dyDescent="0.2"/>
    <row r="2604" s="7" customFormat="1" ht="14.25" x14ac:dyDescent="0.2"/>
    <row r="2605" s="7" customFormat="1" ht="14.25" x14ac:dyDescent="0.2"/>
    <row r="2606" s="7" customFormat="1" ht="14.25" x14ac:dyDescent="0.2"/>
    <row r="2607" s="7" customFormat="1" ht="14.25" x14ac:dyDescent="0.2"/>
    <row r="2608" s="7" customFormat="1" ht="14.25" x14ac:dyDescent="0.2"/>
    <row r="2609" s="7" customFormat="1" ht="14.25" x14ac:dyDescent="0.2"/>
    <row r="2610" s="7" customFormat="1" ht="14.25" x14ac:dyDescent="0.2"/>
    <row r="2611" s="7" customFormat="1" ht="14.25" x14ac:dyDescent="0.2"/>
    <row r="2612" s="7" customFormat="1" ht="14.25" x14ac:dyDescent="0.2"/>
    <row r="2613" s="7" customFormat="1" ht="14.25" x14ac:dyDescent="0.2"/>
    <row r="2614" s="7" customFormat="1" ht="14.25" x14ac:dyDescent="0.2"/>
    <row r="2615" s="7" customFormat="1" ht="14.25" x14ac:dyDescent="0.2"/>
    <row r="2616" s="7" customFormat="1" ht="14.25" x14ac:dyDescent="0.2"/>
    <row r="2617" s="7" customFormat="1" ht="14.25" x14ac:dyDescent="0.2"/>
    <row r="2618" s="7" customFormat="1" ht="14.25" x14ac:dyDescent="0.2"/>
    <row r="2619" s="7" customFormat="1" ht="14.25" x14ac:dyDescent="0.2"/>
    <row r="2620" s="7" customFormat="1" ht="14.25" x14ac:dyDescent="0.2"/>
    <row r="2621" s="7" customFormat="1" ht="14.25" x14ac:dyDescent="0.2"/>
    <row r="2622" s="7" customFormat="1" ht="14.25" x14ac:dyDescent="0.2"/>
    <row r="2623" s="7" customFormat="1" ht="14.25" x14ac:dyDescent="0.2"/>
    <row r="2624" s="7" customFormat="1" ht="14.25" x14ac:dyDescent="0.2"/>
    <row r="2625" s="7" customFormat="1" ht="14.25" x14ac:dyDescent="0.2"/>
    <row r="2626" s="7" customFormat="1" ht="14.25" x14ac:dyDescent="0.2"/>
    <row r="2627" s="7" customFormat="1" ht="14.25" x14ac:dyDescent="0.2"/>
    <row r="2628" s="7" customFormat="1" ht="14.25" x14ac:dyDescent="0.2"/>
    <row r="2629" s="7" customFormat="1" ht="14.25" x14ac:dyDescent="0.2"/>
    <row r="2630" s="7" customFormat="1" ht="14.25" x14ac:dyDescent="0.2"/>
    <row r="2631" s="7" customFormat="1" ht="14.25" x14ac:dyDescent="0.2"/>
    <row r="2632" s="7" customFormat="1" ht="14.25" x14ac:dyDescent="0.2"/>
    <row r="2633" s="7" customFormat="1" ht="14.25" x14ac:dyDescent="0.2"/>
    <row r="2634" s="7" customFormat="1" ht="14.25" x14ac:dyDescent="0.2"/>
    <row r="2635" s="7" customFormat="1" ht="14.25" x14ac:dyDescent="0.2"/>
    <row r="2636" s="7" customFormat="1" ht="14.25" x14ac:dyDescent="0.2"/>
    <row r="2637" s="7" customFormat="1" ht="14.25" x14ac:dyDescent="0.2"/>
    <row r="2638" s="7" customFormat="1" ht="14.25" x14ac:dyDescent="0.2"/>
    <row r="2639" s="7" customFormat="1" ht="14.25" x14ac:dyDescent="0.2"/>
    <row r="2640" s="7" customFormat="1" ht="14.25" x14ac:dyDescent="0.2"/>
    <row r="2641" spans="2:6" ht="14.25" x14ac:dyDescent="0.2">
      <c r="B2641" s="7"/>
      <c r="C2641" s="7"/>
      <c r="D2641" s="7"/>
      <c r="E2641" s="7"/>
      <c r="F2641" s="7"/>
    </row>
    <row r="2642" spans="2:6" ht="14.25" customHeight="1" x14ac:dyDescent="0.2">
      <c r="B2642" s="7"/>
      <c r="C2642" s="7"/>
      <c r="D2642" s="7"/>
      <c r="E2642" s="7"/>
      <c r="F2642" s="7"/>
    </row>
    <row r="2643" spans="2:6" ht="14.25" customHeight="1" x14ac:dyDescent="0.2">
      <c r="B2643" s="7"/>
      <c r="C2643" s="7"/>
      <c r="D2643" s="7"/>
      <c r="E2643" s="7"/>
      <c r="F2643" s="7"/>
    </row>
    <row r="2644" spans="2:6" ht="14.25" customHeight="1" x14ac:dyDescent="0.2">
      <c r="B2644" s="7"/>
      <c r="C2644" s="7"/>
      <c r="D2644" s="7"/>
      <c r="E2644" s="7"/>
      <c r="F2644" s="7"/>
    </row>
    <row r="2645" spans="2:6" ht="14.25" customHeight="1" x14ac:dyDescent="0.2"/>
    <row r="2646" spans="2:6" ht="14.25" customHeight="1" x14ac:dyDescent="0.2"/>
    <row r="2647" spans="2:6" ht="14.25" customHeight="1" x14ac:dyDescent="0.2"/>
    <row r="2648" spans="2:6" ht="14.25" customHeight="1" x14ac:dyDescent="0.2"/>
    <row r="2649" spans="2:6" ht="14.25" customHeight="1" x14ac:dyDescent="0.2"/>
    <row r="2650" spans="2:6" ht="14.25" customHeight="1" x14ac:dyDescent="0.2"/>
    <row r="2651" spans="2:6" ht="14.25" customHeight="1" x14ac:dyDescent="0.2"/>
    <row r="2652" spans="2:6" ht="14.25" customHeight="1" x14ac:dyDescent="0.2"/>
    <row r="2653" spans="2:6" ht="14.25" customHeight="1" x14ac:dyDescent="0.2"/>
    <row r="2654" spans="2:6" ht="14.25" customHeight="1" x14ac:dyDescent="0.2"/>
    <row r="2655" spans="2:6" ht="14.25" customHeight="1" x14ac:dyDescent="0.2"/>
    <row r="2656" spans="2:6" ht="14.25" customHeight="1" x14ac:dyDescent="0.2"/>
    <row r="2657" spans="7:23" ht="14.25" customHeight="1" x14ac:dyDescent="0.2"/>
    <row r="2658" spans="7:23" ht="14.25" customHeight="1" x14ac:dyDescent="0.2"/>
    <row r="2659" spans="7:23" s="1" customFormat="1" ht="14.25" customHeight="1" x14ac:dyDescent="0.2">
      <c r="G2659" s="7"/>
      <c r="H2659" s="7"/>
      <c r="I2659" s="7"/>
      <c r="J2659" s="7"/>
      <c r="K2659" s="7"/>
      <c r="L2659" s="7"/>
      <c r="M2659" s="7"/>
      <c r="N2659" s="7"/>
      <c r="O2659" s="7"/>
      <c r="P2659" s="7"/>
      <c r="Q2659" s="7"/>
      <c r="R2659" s="7"/>
      <c r="S2659" s="7"/>
      <c r="T2659" s="7"/>
      <c r="U2659" s="7"/>
      <c r="V2659" s="7"/>
      <c r="W2659" s="7"/>
    </row>
    <row r="2660" spans="7:23" s="1" customFormat="1" ht="14.25" customHeight="1" x14ac:dyDescent="0.2">
      <c r="G2660" s="7"/>
      <c r="H2660" s="7"/>
      <c r="I2660" s="7"/>
      <c r="J2660" s="7"/>
      <c r="K2660" s="7"/>
      <c r="L2660" s="7"/>
      <c r="M2660" s="7"/>
      <c r="N2660" s="7"/>
      <c r="O2660" s="7"/>
      <c r="P2660" s="7"/>
      <c r="Q2660" s="7"/>
      <c r="R2660" s="7"/>
      <c r="S2660" s="7"/>
      <c r="T2660" s="7"/>
      <c r="U2660" s="7"/>
      <c r="V2660" s="7"/>
      <c r="W2660" s="7"/>
    </row>
    <row r="2661" spans="7:23" s="1" customFormat="1" ht="14.25" customHeight="1" x14ac:dyDescent="0.2">
      <c r="G2661" s="7"/>
      <c r="H2661" s="7"/>
      <c r="I2661" s="7"/>
      <c r="J2661" s="7"/>
      <c r="K2661" s="7"/>
      <c r="L2661" s="7"/>
      <c r="M2661" s="7"/>
      <c r="N2661" s="7"/>
      <c r="O2661" s="7"/>
      <c r="P2661" s="7"/>
      <c r="Q2661" s="7"/>
      <c r="R2661" s="7"/>
      <c r="S2661" s="7"/>
      <c r="T2661" s="7"/>
      <c r="U2661" s="7"/>
      <c r="V2661" s="7"/>
      <c r="W2661" s="7"/>
    </row>
    <row r="2662" spans="7:23" s="1" customFormat="1" ht="0" hidden="1" customHeight="1" x14ac:dyDescent="0.2">
      <c r="G2662" s="7"/>
      <c r="H2662" s="7"/>
      <c r="I2662" s="7"/>
      <c r="J2662" s="7"/>
      <c r="K2662" s="7"/>
      <c r="L2662" s="7"/>
      <c r="M2662" s="7"/>
      <c r="N2662" s="7"/>
      <c r="O2662" s="7"/>
      <c r="P2662" s="7"/>
      <c r="Q2662" s="7"/>
      <c r="R2662" s="7"/>
      <c r="S2662" s="7"/>
      <c r="T2662" s="7"/>
      <c r="U2662" s="7"/>
      <c r="V2662" s="7"/>
      <c r="W2662" s="7"/>
    </row>
    <row r="2663" spans="7:23" s="1" customFormat="1" ht="0" hidden="1" customHeight="1" x14ac:dyDescent="0.2">
      <c r="G2663" s="7"/>
      <c r="H2663" s="7"/>
      <c r="I2663" s="7"/>
      <c r="J2663" s="7"/>
      <c r="K2663" s="7"/>
      <c r="L2663" s="7"/>
      <c r="M2663" s="7"/>
      <c r="N2663" s="7"/>
      <c r="O2663" s="7"/>
      <c r="P2663" s="7"/>
      <c r="Q2663" s="7"/>
      <c r="R2663" s="7"/>
      <c r="S2663" s="7"/>
      <c r="T2663" s="7"/>
      <c r="U2663" s="7"/>
      <c r="V2663" s="7"/>
      <c r="W2663" s="7"/>
    </row>
    <row r="2664" spans="7:23" s="1" customFormat="1" ht="0" hidden="1" customHeight="1" x14ac:dyDescent="0.2">
      <c r="G2664" s="7"/>
      <c r="H2664" s="7"/>
      <c r="I2664" s="7"/>
      <c r="J2664" s="7"/>
      <c r="K2664" s="7"/>
      <c r="L2664" s="7"/>
      <c r="M2664" s="7"/>
      <c r="N2664" s="7"/>
      <c r="O2664" s="7"/>
      <c r="P2664" s="7"/>
      <c r="Q2664" s="7"/>
      <c r="R2664" s="7"/>
      <c r="S2664" s="7"/>
      <c r="T2664" s="7"/>
      <c r="U2664" s="7"/>
      <c r="V2664" s="7"/>
      <c r="W2664" s="7"/>
    </row>
    <row r="2665" spans="7:23" s="1" customFormat="1" ht="0" hidden="1" customHeight="1" x14ac:dyDescent="0.2">
      <c r="G2665" s="7"/>
      <c r="H2665" s="7"/>
      <c r="I2665" s="7"/>
      <c r="J2665" s="7"/>
      <c r="K2665" s="7"/>
      <c r="L2665" s="7"/>
      <c r="M2665" s="7"/>
      <c r="N2665" s="7"/>
      <c r="O2665" s="7"/>
      <c r="P2665" s="7"/>
      <c r="Q2665" s="7"/>
      <c r="R2665" s="7"/>
      <c r="S2665" s="7"/>
      <c r="T2665" s="7"/>
      <c r="U2665" s="7"/>
      <c r="V2665" s="7"/>
      <c r="W2665" s="7"/>
    </row>
  </sheetData>
  <mergeCells count="20">
    <mergeCell ref="B1:K3"/>
    <mergeCell ref="B660:G660"/>
    <mergeCell ref="K657:L657"/>
    <mergeCell ref="K6:L6"/>
    <mergeCell ref="G6:H6"/>
    <mergeCell ref="I6:J6"/>
    <mergeCell ref="K656:L656"/>
    <mergeCell ref="B18:M18"/>
    <mergeCell ref="B19:M19"/>
    <mergeCell ref="B13:M13"/>
    <mergeCell ref="B14:L14"/>
    <mergeCell ref="B15:L15"/>
    <mergeCell ref="B16:L16"/>
    <mergeCell ref="B9:M9"/>
    <mergeCell ref="E6:F6"/>
    <mergeCell ref="B8:M8"/>
    <mergeCell ref="B659:G659"/>
    <mergeCell ref="C5:F5"/>
    <mergeCell ref="J5:M5"/>
    <mergeCell ref="G5:H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111"/>
  <sheetViews>
    <sheetView showGridLines="0" workbookViewId="0">
      <selection activeCell="C5" sqref="C5:F5"/>
    </sheetView>
  </sheetViews>
  <sheetFormatPr baseColWidth="10" defaultColWidth="0" defaultRowHeight="14.25" x14ac:dyDescent="0.2"/>
  <cols>
    <col min="1" max="1" width="2.7109375" style="7" customWidth="1"/>
    <col min="2" max="2" width="25.140625" style="1" customWidth="1"/>
    <col min="3" max="3" width="50.5703125" style="1" customWidth="1"/>
    <col min="4" max="5" width="22.42578125" style="1" customWidth="1"/>
    <col min="6" max="6" width="20.140625" style="1" customWidth="1"/>
    <col min="7" max="9" width="11.42578125" style="1" customWidth="1"/>
    <col min="10" max="10" width="15.140625" style="1" customWidth="1"/>
    <col min="11" max="11" width="13.85546875" style="1" customWidth="1"/>
    <col min="12" max="15" width="11.42578125" style="7" customWidth="1"/>
    <col min="16" max="25" width="0" style="7" hidden="1" customWidth="1"/>
    <col min="26" max="16384" width="11.42578125" style="1" hidden="1"/>
  </cols>
  <sheetData>
    <row r="1" spans="1:25" s="207" customFormat="1" ht="27.75" customHeight="1" x14ac:dyDescent="0.25">
      <c r="B1" s="249" t="s">
        <v>44</v>
      </c>
      <c r="C1" s="249"/>
      <c r="D1" s="249"/>
      <c r="E1" s="249"/>
      <c r="F1" s="249"/>
      <c r="G1" s="249"/>
      <c r="H1" s="249"/>
      <c r="I1" s="249"/>
      <c r="J1" s="241" t="s">
        <v>543</v>
      </c>
      <c r="K1" s="239" t="s">
        <v>551</v>
      </c>
      <c r="L1" s="215"/>
    </row>
    <row r="2" spans="1:25" s="207" customFormat="1" ht="27.75" customHeight="1" x14ac:dyDescent="0.25">
      <c r="B2" s="249"/>
      <c r="C2" s="249"/>
      <c r="D2" s="249"/>
      <c r="E2" s="249"/>
      <c r="F2" s="249"/>
      <c r="G2" s="249"/>
      <c r="H2" s="249"/>
      <c r="I2" s="249"/>
      <c r="J2" s="241" t="s">
        <v>544</v>
      </c>
      <c r="K2" s="239">
        <v>1</v>
      </c>
      <c r="L2" s="215"/>
    </row>
    <row r="3" spans="1:25" s="207" customFormat="1" ht="27.75" customHeight="1" x14ac:dyDescent="0.25">
      <c r="B3" s="249"/>
      <c r="C3" s="249"/>
      <c r="D3" s="249"/>
      <c r="E3" s="249"/>
      <c r="F3" s="249"/>
      <c r="G3" s="249"/>
      <c r="H3" s="249"/>
      <c r="I3" s="249"/>
      <c r="J3" s="241" t="s">
        <v>552</v>
      </c>
      <c r="K3" s="240">
        <v>44573</v>
      </c>
      <c r="L3" s="216"/>
    </row>
    <row r="4" spans="1:25" s="7" customFormat="1" ht="15" thickBot="1" x14ac:dyDescent="0.25"/>
    <row r="5" spans="1:25" s="43" customFormat="1" ht="18" customHeight="1" thickBot="1" x14ac:dyDescent="0.3">
      <c r="A5" s="40"/>
      <c r="B5" s="163" t="s">
        <v>389</v>
      </c>
      <c r="C5" s="330"/>
      <c r="D5" s="330"/>
      <c r="E5" s="330"/>
      <c r="F5" s="376"/>
      <c r="G5" s="164" t="s">
        <v>390</v>
      </c>
      <c r="H5" s="218"/>
      <c r="I5" s="279" t="s">
        <v>383</v>
      </c>
      <c r="J5" s="279"/>
      <c r="K5" s="280"/>
      <c r="L5" s="2"/>
      <c r="M5" s="2"/>
      <c r="N5" s="40"/>
      <c r="O5" s="40"/>
      <c r="P5" s="41"/>
      <c r="Q5" s="41"/>
      <c r="R5" s="41"/>
      <c r="S5" s="40"/>
      <c r="T5" s="40"/>
      <c r="U5" s="40"/>
      <c r="V5" s="40"/>
      <c r="W5" s="40"/>
      <c r="X5" s="40"/>
      <c r="Y5" s="40"/>
    </row>
    <row r="6" spans="1:25" s="45" customFormat="1" ht="18" customHeight="1" thickBot="1" x14ac:dyDescent="0.3">
      <c r="A6" s="40"/>
      <c r="B6" s="39" t="s">
        <v>530</v>
      </c>
      <c r="C6" s="165"/>
      <c r="D6" s="165"/>
      <c r="E6" s="166" t="s">
        <v>392</v>
      </c>
      <c r="F6" s="167" t="s">
        <v>6</v>
      </c>
      <c r="G6" s="168" t="s">
        <v>381</v>
      </c>
      <c r="H6" s="217" t="s">
        <v>393</v>
      </c>
      <c r="I6" s="169" t="s">
        <v>384</v>
      </c>
      <c r="J6" s="169"/>
      <c r="K6" s="202" t="s">
        <v>444</v>
      </c>
      <c r="L6" s="2"/>
      <c r="M6" s="2"/>
      <c r="N6" s="51"/>
      <c r="O6" s="41"/>
      <c r="P6" s="41"/>
      <c r="Q6" s="40"/>
      <c r="R6" s="40"/>
      <c r="S6" s="40"/>
      <c r="T6" s="40"/>
      <c r="U6" s="40"/>
      <c r="V6" s="40"/>
      <c r="W6" s="40"/>
      <c r="X6" s="40"/>
      <c r="Y6" s="40"/>
    </row>
    <row r="7" spans="1:25" ht="15" thickBot="1" x14ac:dyDescent="0.25">
      <c r="B7" s="7"/>
      <c r="C7" s="7"/>
      <c r="D7" s="7"/>
      <c r="E7" s="7"/>
      <c r="F7" s="7"/>
      <c r="G7" s="7"/>
      <c r="H7" s="7"/>
      <c r="I7" s="7"/>
      <c r="J7" s="7"/>
      <c r="K7" s="7"/>
    </row>
    <row r="8" spans="1:25" s="7" customFormat="1" ht="22.5" customHeight="1" thickBot="1" x14ac:dyDescent="0.25">
      <c r="B8" s="347" t="s">
        <v>394</v>
      </c>
      <c r="C8" s="303"/>
      <c r="D8" s="303"/>
      <c r="E8" s="303"/>
      <c r="F8" s="303"/>
      <c r="G8" s="303"/>
      <c r="H8" s="303"/>
      <c r="I8" s="303"/>
      <c r="J8" s="303"/>
      <c r="K8" s="304"/>
      <c r="M8" s="2"/>
      <c r="N8" s="2"/>
    </row>
    <row r="9" spans="1:25" ht="26.25" customHeight="1" thickBot="1" x14ac:dyDescent="0.25">
      <c r="B9" s="370" t="s">
        <v>533</v>
      </c>
      <c r="C9" s="371"/>
      <c r="D9" s="372"/>
      <c r="E9" s="372"/>
      <c r="F9" s="372"/>
      <c r="G9" s="372"/>
      <c r="H9" s="372"/>
      <c r="I9" s="372"/>
      <c r="J9" s="372"/>
      <c r="K9" s="373"/>
    </row>
    <row r="10" spans="1:25" s="7" customFormat="1" ht="16.5" customHeight="1" x14ac:dyDescent="0.2">
      <c r="B10" s="238" t="s">
        <v>531</v>
      </c>
      <c r="K10" s="170"/>
    </row>
    <row r="11" spans="1:25" s="7" customFormat="1" ht="16.5" customHeight="1" thickBot="1" x14ac:dyDescent="0.25">
      <c r="B11" s="206" t="s">
        <v>532</v>
      </c>
      <c r="K11" s="170"/>
    </row>
    <row r="12" spans="1:25" ht="8.25" customHeight="1" x14ac:dyDescent="0.2">
      <c r="A12" s="171"/>
      <c r="B12" s="175"/>
      <c r="C12" s="171"/>
      <c r="D12" s="171"/>
      <c r="E12" s="171"/>
      <c r="F12" s="171"/>
      <c r="G12" s="171"/>
      <c r="H12" s="171"/>
      <c r="I12" s="171"/>
      <c r="J12" s="161"/>
      <c r="K12" s="23"/>
    </row>
    <row r="13" spans="1:25" ht="15" customHeight="1" x14ac:dyDescent="0.2">
      <c r="A13" s="161"/>
      <c r="B13" s="374" t="s">
        <v>407</v>
      </c>
      <c r="C13" s="375"/>
      <c r="D13" s="375"/>
      <c r="E13" s="375"/>
      <c r="F13" s="375"/>
      <c r="G13" s="161"/>
      <c r="H13" s="161"/>
      <c r="I13" s="161"/>
      <c r="J13" s="161"/>
      <c r="K13" s="23"/>
    </row>
    <row r="14" spans="1:25" ht="32.25" customHeight="1" x14ac:dyDescent="0.2">
      <c r="B14" s="311" t="s">
        <v>45</v>
      </c>
      <c r="C14" s="312"/>
      <c r="D14" s="312"/>
      <c r="E14" s="312"/>
      <c r="F14" s="312"/>
      <c r="G14" s="312"/>
      <c r="H14" s="312"/>
      <c r="I14" s="312"/>
      <c r="J14" s="312"/>
      <c r="K14" s="313"/>
      <c r="L14" s="174"/>
    </row>
    <row r="15" spans="1:25" ht="15.75" thickBot="1" x14ac:dyDescent="0.25">
      <c r="A15" s="3"/>
      <c r="B15" s="176"/>
      <c r="C15" s="161"/>
      <c r="D15" s="161"/>
      <c r="E15" s="161"/>
      <c r="F15" s="161"/>
      <c r="G15" s="161"/>
      <c r="H15" s="161"/>
      <c r="I15" s="161"/>
      <c r="J15" s="161"/>
      <c r="K15" s="23"/>
    </row>
    <row r="16" spans="1:25" ht="14.25" customHeight="1" thickBot="1" x14ac:dyDescent="0.25">
      <c r="B16" s="221" t="s">
        <v>46</v>
      </c>
      <c r="C16" s="234" t="s">
        <v>19</v>
      </c>
      <c r="D16" s="161"/>
      <c r="E16" s="161"/>
      <c r="F16" s="161"/>
      <c r="G16" s="161"/>
      <c r="H16" s="161"/>
      <c r="I16" s="161"/>
      <c r="J16" s="161"/>
      <c r="K16" s="23"/>
    </row>
    <row r="17" spans="1:14" ht="15" x14ac:dyDescent="0.2">
      <c r="B17" s="177" t="s">
        <v>47</v>
      </c>
      <c r="C17" s="204" t="s">
        <v>48</v>
      </c>
      <c r="D17" s="161"/>
      <c r="E17" s="161"/>
      <c r="F17" s="171"/>
      <c r="G17" s="161"/>
      <c r="H17" s="161"/>
      <c r="I17" s="161"/>
      <c r="J17" s="161"/>
      <c r="K17" s="23"/>
    </row>
    <row r="18" spans="1:14" ht="15" x14ac:dyDescent="0.2">
      <c r="B18" s="178" t="s">
        <v>49</v>
      </c>
      <c r="C18" s="203" t="s">
        <v>50</v>
      </c>
      <c r="D18" s="161"/>
      <c r="E18" s="161"/>
      <c r="F18" s="171"/>
      <c r="G18" s="161"/>
      <c r="H18" s="161"/>
      <c r="I18" s="161"/>
      <c r="J18" s="161"/>
      <c r="K18" s="23"/>
    </row>
    <row r="19" spans="1:14" ht="15" x14ac:dyDescent="0.2">
      <c r="B19" s="178" t="s">
        <v>51</v>
      </c>
      <c r="C19" s="203" t="s">
        <v>52</v>
      </c>
      <c r="D19" s="161"/>
      <c r="E19" s="161"/>
      <c r="F19" s="171"/>
      <c r="G19" s="161"/>
      <c r="H19" s="161"/>
      <c r="I19" s="161"/>
      <c r="J19" s="161"/>
      <c r="K19" s="23"/>
    </row>
    <row r="20" spans="1:14" ht="15" x14ac:dyDescent="0.2">
      <c r="B20" s="180" t="s">
        <v>53</v>
      </c>
      <c r="C20" s="181" t="s">
        <v>54</v>
      </c>
      <c r="D20" s="161"/>
      <c r="E20" s="161"/>
      <c r="F20" s="171"/>
      <c r="G20" s="161"/>
      <c r="H20" s="161"/>
      <c r="I20" s="161"/>
      <c r="J20" s="161"/>
      <c r="K20" s="23"/>
    </row>
    <row r="21" spans="1:14" ht="15" x14ac:dyDescent="0.2">
      <c r="B21" s="180" t="s">
        <v>55</v>
      </c>
      <c r="C21" s="181" t="s">
        <v>56</v>
      </c>
      <c r="D21" s="161"/>
      <c r="E21" s="161"/>
      <c r="F21" s="171"/>
      <c r="G21" s="161"/>
      <c r="H21" s="161"/>
      <c r="I21" s="161"/>
      <c r="J21" s="161"/>
      <c r="K21" s="23"/>
    </row>
    <row r="22" spans="1:14" ht="15" x14ac:dyDescent="0.2">
      <c r="B22" s="180" t="s">
        <v>57</v>
      </c>
      <c r="C22" s="181" t="s">
        <v>58</v>
      </c>
      <c r="D22" s="161"/>
      <c r="E22" s="161"/>
      <c r="F22" s="171"/>
      <c r="G22" s="161"/>
      <c r="H22" s="161"/>
      <c r="I22" s="161"/>
      <c r="J22" s="161"/>
      <c r="K22" s="23"/>
    </row>
    <row r="23" spans="1:14" ht="15" x14ac:dyDescent="0.2">
      <c r="B23" s="180" t="s">
        <v>59</v>
      </c>
      <c r="C23" s="181" t="s">
        <v>60</v>
      </c>
      <c r="D23" s="161"/>
      <c r="E23" s="161"/>
      <c r="F23" s="171"/>
      <c r="G23" s="161"/>
      <c r="H23" s="161"/>
      <c r="I23" s="161"/>
      <c r="J23" s="161"/>
      <c r="K23" s="23"/>
    </row>
    <row r="24" spans="1:14" ht="15" x14ac:dyDescent="0.2">
      <c r="B24" s="180" t="s">
        <v>61</v>
      </c>
      <c r="C24" s="181" t="s">
        <v>62</v>
      </c>
      <c r="D24" s="161"/>
      <c r="E24" s="161"/>
      <c r="F24" s="171"/>
      <c r="G24" s="161"/>
      <c r="H24" s="161"/>
      <c r="I24" s="161"/>
      <c r="J24" s="161"/>
      <c r="K24" s="23"/>
    </row>
    <row r="25" spans="1:14" ht="15" x14ac:dyDescent="0.2">
      <c r="B25" s="180" t="s">
        <v>63</v>
      </c>
      <c r="C25" s="181" t="s">
        <v>64</v>
      </c>
      <c r="D25" s="161"/>
      <c r="E25" s="161"/>
      <c r="F25" s="171"/>
      <c r="G25" s="161"/>
      <c r="H25" s="161"/>
      <c r="I25" s="161"/>
      <c r="J25" s="161"/>
      <c r="K25" s="23"/>
    </row>
    <row r="26" spans="1:14" ht="15.75" thickBot="1" x14ac:dyDescent="0.25">
      <c r="B26" s="179" t="s">
        <v>65</v>
      </c>
      <c r="C26" s="205" t="s">
        <v>66</v>
      </c>
      <c r="D26" s="161"/>
      <c r="E26" s="161"/>
      <c r="F26" s="171"/>
      <c r="G26" s="161"/>
      <c r="H26" s="161"/>
      <c r="I26" s="161"/>
      <c r="J26" s="161"/>
      <c r="K26" s="23"/>
    </row>
    <row r="27" spans="1:14" ht="15" x14ac:dyDescent="0.2">
      <c r="A27" s="172"/>
      <c r="B27" s="182"/>
      <c r="C27" s="183"/>
      <c r="D27" s="161"/>
      <c r="E27" s="161"/>
      <c r="F27" s="183"/>
      <c r="G27" s="183"/>
      <c r="H27" s="183"/>
      <c r="I27" s="183"/>
      <c r="J27" s="7"/>
      <c r="K27" s="23"/>
    </row>
    <row r="28" spans="1:14" ht="22.5" customHeight="1" thickBot="1" x14ac:dyDescent="0.25">
      <c r="B28" s="345" t="s">
        <v>67</v>
      </c>
      <c r="C28" s="346"/>
      <c r="D28" s="346"/>
      <c r="E28" s="346"/>
      <c r="F28" s="346"/>
      <c r="G28" s="346"/>
      <c r="H28" s="346"/>
      <c r="I28" s="346"/>
      <c r="J28" s="346"/>
      <c r="K28" s="23"/>
    </row>
    <row r="29" spans="1:14" s="7" customFormat="1" ht="22.5" customHeight="1" thickBot="1" x14ac:dyDescent="0.25">
      <c r="B29" s="347" t="s">
        <v>534</v>
      </c>
      <c r="C29" s="303"/>
      <c r="D29" s="303"/>
      <c r="E29" s="303"/>
      <c r="F29" s="303"/>
      <c r="G29" s="303"/>
      <c r="H29" s="303"/>
      <c r="I29" s="303"/>
      <c r="J29" s="303"/>
      <c r="K29" s="304"/>
      <c r="M29" s="2"/>
      <c r="N29" s="2"/>
    </row>
    <row r="30" spans="1:14" ht="51" customHeight="1" thickBot="1" x14ac:dyDescent="0.25">
      <c r="B30" s="348" t="s">
        <v>536</v>
      </c>
      <c r="C30" s="349"/>
      <c r="D30" s="349"/>
      <c r="E30" s="349"/>
      <c r="F30" s="349"/>
      <c r="G30" s="349"/>
      <c r="H30" s="349"/>
      <c r="I30" s="349"/>
      <c r="J30" s="349"/>
      <c r="K30" s="350"/>
    </row>
    <row r="31" spans="1:14" s="7" customFormat="1" ht="22.5" customHeight="1" thickBot="1" x14ac:dyDescent="0.25">
      <c r="B31" s="347" t="s">
        <v>535</v>
      </c>
      <c r="C31" s="303"/>
      <c r="D31" s="303"/>
      <c r="E31" s="303"/>
      <c r="F31" s="303"/>
      <c r="G31" s="303"/>
      <c r="H31" s="303"/>
      <c r="I31" s="303"/>
      <c r="J31" s="303"/>
      <c r="K31" s="304"/>
      <c r="M31" s="2"/>
      <c r="N31" s="2"/>
    </row>
    <row r="32" spans="1:14" s="7" customFormat="1" ht="21.75" customHeight="1" x14ac:dyDescent="0.25">
      <c r="A32" s="194"/>
      <c r="B32" s="138" t="s">
        <v>68</v>
      </c>
      <c r="C32" s="3"/>
      <c r="D32" s="194"/>
      <c r="E32" s="194"/>
      <c r="F32" s="194"/>
      <c r="G32" s="194"/>
      <c r="H32" s="194"/>
      <c r="I32" s="194"/>
      <c r="J32" s="198"/>
      <c r="K32" s="23"/>
    </row>
    <row r="33" spans="1:25" x14ac:dyDescent="0.2">
      <c r="A33" s="173"/>
      <c r="B33" s="199"/>
      <c r="C33" s="173"/>
      <c r="D33" s="173"/>
      <c r="E33" s="200"/>
      <c r="F33" s="173"/>
      <c r="G33" s="173"/>
      <c r="H33" s="173"/>
      <c r="I33" s="201"/>
      <c r="J33" s="7"/>
      <c r="K33" s="23"/>
    </row>
    <row r="34" spans="1:25" s="7" customFormat="1" ht="15" x14ac:dyDescent="0.25">
      <c r="A34" s="161"/>
      <c r="B34" s="193" t="s">
        <v>537</v>
      </c>
      <c r="C34" s="112"/>
      <c r="D34" s="161"/>
      <c r="E34" s="161"/>
      <c r="F34" s="161"/>
      <c r="G34" s="161"/>
      <c r="H34" s="161"/>
      <c r="I34" s="161"/>
      <c r="J34" s="161"/>
      <c r="K34" s="23"/>
    </row>
    <row r="35" spans="1:25" s="7" customFormat="1" ht="15.75" thickBot="1" x14ac:dyDescent="0.25">
      <c r="B35" s="176"/>
      <c r="C35" s="161"/>
      <c r="D35" s="161"/>
      <c r="E35" s="161"/>
      <c r="F35" s="161"/>
      <c r="G35" s="161"/>
      <c r="H35" s="161"/>
      <c r="I35" s="161"/>
      <c r="J35" s="161"/>
      <c r="K35" s="23"/>
    </row>
    <row r="36" spans="1:25" ht="30.75" thickBot="1" x14ac:dyDescent="0.25">
      <c r="A36" s="3"/>
      <c r="B36" s="273" t="s">
        <v>69</v>
      </c>
      <c r="C36" s="357"/>
      <c r="D36" s="273" t="s">
        <v>538</v>
      </c>
      <c r="E36" s="274"/>
      <c r="F36" s="222" t="s">
        <v>539</v>
      </c>
      <c r="G36" s="357" t="s">
        <v>540</v>
      </c>
      <c r="H36" s="357"/>
      <c r="I36" s="274"/>
      <c r="J36" s="161"/>
      <c r="K36" s="23"/>
      <c r="X36" s="1"/>
      <c r="Y36" s="1"/>
    </row>
    <row r="37" spans="1:25" ht="15" x14ac:dyDescent="0.2">
      <c r="B37" s="184" t="s">
        <v>47</v>
      </c>
      <c r="C37" s="185" t="s">
        <v>48</v>
      </c>
      <c r="D37" s="186">
        <v>9095</v>
      </c>
      <c r="E37" s="186">
        <v>9096</v>
      </c>
      <c r="F37" s="186">
        <v>9097</v>
      </c>
      <c r="G37" s="358" t="s">
        <v>70</v>
      </c>
      <c r="H37" s="359"/>
      <c r="I37" s="360"/>
      <c r="J37" s="161"/>
      <c r="K37" s="23"/>
      <c r="X37" s="1"/>
      <c r="Y37" s="1"/>
    </row>
    <row r="38" spans="1:25" ht="15" x14ac:dyDescent="0.2">
      <c r="B38" s="187" t="s">
        <v>49</v>
      </c>
      <c r="C38" s="188" t="s">
        <v>50</v>
      </c>
      <c r="D38" s="189">
        <v>2148</v>
      </c>
      <c r="E38" s="189">
        <v>2149</v>
      </c>
      <c r="F38" s="189">
        <v>2150</v>
      </c>
      <c r="G38" s="361"/>
      <c r="H38" s="362"/>
      <c r="I38" s="363"/>
      <c r="J38" s="161"/>
      <c r="K38" s="23"/>
      <c r="X38" s="1"/>
      <c r="Y38" s="1"/>
    </row>
    <row r="39" spans="1:25" ht="15" x14ac:dyDescent="0.2">
      <c r="B39" s="187" t="s">
        <v>51</v>
      </c>
      <c r="C39" s="188" t="s">
        <v>52</v>
      </c>
      <c r="D39" s="189">
        <v>462</v>
      </c>
      <c r="E39" s="189">
        <v>463</v>
      </c>
      <c r="F39" s="189">
        <v>464</v>
      </c>
      <c r="G39" s="361"/>
      <c r="H39" s="362"/>
      <c r="I39" s="363"/>
      <c r="J39" s="161"/>
      <c r="K39" s="23"/>
      <c r="X39" s="1"/>
      <c r="Y39" s="1"/>
    </row>
    <row r="40" spans="1:25" ht="15" x14ac:dyDescent="0.2">
      <c r="B40" s="187" t="s">
        <v>53</v>
      </c>
      <c r="C40" s="188" t="s">
        <v>54</v>
      </c>
      <c r="D40" s="189">
        <v>2713</v>
      </c>
      <c r="E40" s="189">
        <v>2714</v>
      </c>
      <c r="F40" s="189">
        <v>2715</v>
      </c>
      <c r="G40" s="361"/>
      <c r="H40" s="362"/>
      <c r="I40" s="363"/>
      <c r="J40" s="161"/>
      <c r="K40" s="23"/>
      <c r="X40" s="1"/>
      <c r="Y40" s="1"/>
    </row>
    <row r="41" spans="1:25" ht="15" x14ac:dyDescent="0.2">
      <c r="B41" s="187" t="s">
        <v>55</v>
      </c>
      <c r="C41" s="188" t="s">
        <v>56</v>
      </c>
      <c r="D41" s="189">
        <v>526</v>
      </c>
      <c r="E41" s="189">
        <v>527</v>
      </c>
      <c r="F41" s="189">
        <v>528</v>
      </c>
      <c r="G41" s="361"/>
      <c r="H41" s="362"/>
      <c r="I41" s="363"/>
      <c r="J41" s="161"/>
      <c r="K41" s="23"/>
      <c r="X41" s="1"/>
      <c r="Y41" s="1"/>
    </row>
    <row r="42" spans="1:25" ht="15" x14ac:dyDescent="0.2">
      <c r="B42" s="187" t="s">
        <v>57</v>
      </c>
      <c r="C42" s="188" t="s">
        <v>541</v>
      </c>
      <c r="D42" s="189">
        <v>947</v>
      </c>
      <c r="E42" s="189">
        <v>948</v>
      </c>
      <c r="F42" s="189">
        <v>949</v>
      </c>
      <c r="G42" s="361"/>
      <c r="H42" s="362"/>
      <c r="I42" s="363"/>
      <c r="J42" s="161"/>
      <c r="K42" s="23"/>
      <c r="X42" s="1"/>
      <c r="Y42" s="1"/>
    </row>
    <row r="43" spans="1:25" ht="15" x14ac:dyDescent="0.2">
      <c r="B43" s="187" t="s">
        <v>59</v>
      </c>
      <c r="C43" s="188" t="s">
        <v>60</v>
      </c>
      <c r="D43" s="189">
        <v>28953</v>
      </c>
      <c r="E43" s="189">
        <v>28954</v>
      </c>
      <c r="F43" s="189">
        <v>28955</v>
      </c>
      <c r="G43" s="361"/>
      <c r="H43" s="362"/>
      <c r="I43" s="363"/>
      <c r="J43" s="161"/>
      <c r="K43" s="23"/>
      <c r="X43" s="1"/>
      <c r="Y43" s="1"/>
    </row>
    <row r="44" spans="1:25" ht="15" x14ac:dyDescent="0.2">
      <c r="B44" s="187" t="s">
        <v>61</v>
      </c>
      <c r="C44" s="188" t="s">
        <v>62</v>
      </c>
      <c r="D44" s="189">
        <v>2194</v>
      </c>
      <c r="E44" s="189">
        <v>2195</v>
      </c>
      <c r="F44" s="189">
        <v>2196</v>
      </c>
      <c r="G44" s="361"/>
      <c r="H44" s="362"/>
      <c r="I44" s="363"/>
      <c r="J44" s="161"/>
      <c r="K44" s="23"/>
      <c r="X44" s="1"/>
      <c r="Y44" s="1"/>
    </row>
    <row r="45" spans="1:25" ht="15" x14ac:dyDescent="0.2">
      <c r="B45" s="187" t="s">
        <v>63</v>
      </c>
      <c r="C45" s="188" t="s">
        <v>64</v>
      </c>
      <c r="D45" s="189">
        <v>31238</v>
      </c>
      <c r="E45" s="189">
        <v>31239</v>
      </c>
      <c r="F45" s="189">
        <v>31240</v>
      </c>
      <c r="G45" s="361"/>
      <c r="H45" s="362"/>
      <c r="I45" s="363"/>
      <c r="J45" s="161"/>
      <c r="K45" s="23"/>
      <c r="X45" s="1"/>
      <c r="Y45" s="1"/>
    </row>
    <row r="46" spans="1:25" ht="15.75" thickBot="1" x14ac:dyDescent="0.25">
      <c r="B46" s="190" t="s">
        <v>65</v>
      </c>
      <c r="C46" s="191" t="s">
        <v>66</v>
      </c>
      <c r="D46" s="192">
        <v>18132</v>
      </c>
      <c r="E46" s="192">
        <v>18133</v>
      </c>
      <c r="F46" s="192">
        <v>18134</v>
      </c>
      <c r="G46" s="364"/>
      <c r="H46" s="365"/>
      <c r="I46" s="366"/>
      <c r="J46" s="161"/>
      <c r="K46" s="23"/>
      <c r="X46" s="1"/>
      <c r="Y46" s="1"/>
    </row>
    <row r="47" spans="1:25" s="7" customFormat="1" ht="15" thickBot="1" x14ac:dyDescent="0.25">
      <c r="B47" s="22"/>
      <c r="F47" s="183"/>
      <c r="G47" s="183"/>
      <c r="H47" s="183"/>
      <c r="I47" s="183"/>
      <c r="K47" s="23"/>
    </row>
    <row r="48" spans="1:25" s="7" customFormat="1" ht="15.75" thickBot="1" x14ac:dyDescent="0.3">
      <c r="B48" s="367" t="s">
        <v>542</v>
      </c>
      <c r="C48" s="368"/>
      <c r="D48" s="368"/>
      <c r="E48" s="368"/>
      <c r="F48" s="368"/>
      <c r="G48" s="368"/>
      <c r="H48" s="368"/>
      <c r="I48" s="368"/>
      <c r="J48" s="369"/>
      <c r="K48" s="23"/>
      <c r="M48" s="195"/>
      <c r="N48" s="195"/>
      <c r="O48" s="195"/>
      <c r="P48" s="195"/>
    </row>
    <row r="49" spans="2:16" s="196" customFormat="1" ht="12.75" customHeight="1" x14ac:dyDescent="0.25">
      <c r="B49" s="351" t="s">
        <v>71</v>
      </c>
      <c r="C49" s="352"/>
      <c r="D49" s="352"/>
      <c r="E49" s="352"/>
      <c r="F49" s="352"/>
      <c r="G49" s="352"/>
      <c r="H49" s="352"/>
      <c r="I49" s="352"/>
      <c r="J49" s="353"/>
      <c r="K49" s="197"/>
      <c r="L49" s="7"/>
      <c r="M49" s="195"/>
      <c r="N49" s="195"/>
      <c r="O49" s="195"/>
      <c r="P49" s="195"/>
    </row>
    <row r="50" spans="2:16" s="196" customFormat="1" ht="12.75" customHeight="1" thickBot="1" x14ac:dyDescent="0.3">
      <c r="B50" s="354"/>
      <c r="C50" s="355"/>
      <c r="D50" s="355"/>
      <c r="E50" s="355"/>
      <c r="F50" s="355"/>
      <c r="G50" s="355"/>
      <c r="H50" s="355"/>
      <c r="I50" s="355"/>
      <c r="J50" s="356"/>
      <c r="K50" s="197"/>
      <c r="L50" s="7"/>
      <c r="M50" s="195"/>
      <c r="N50" s="195"/>
      <c r="O50" s="195"/>
      <c r="P50" s="195"/>
    </row>
    <row r="51" spans="2:16" s="7" customFormat="1" x14ac:dyDescent="0.2">
      <c r="B51" s="22"/>
      <c r="K51" s="23"/>
    </row>
    <row r="52" spans="2:16" s="7" customFormat="1" x14ac:dyDescent="0.2">
      <c r="B52" s="22"/>
      <c r="K52" s="23"/>
    </row>
    <row r="53" spans="2:16" s="7" customFormat="1" ht="15" thickBot="1" x14ac:dyDescent="0.25">
      <c r="B53" s="27"/>
      <c r="C53" s="28"/>
      <c r="D53" s="28"/>
      <c r="E53" s="28"/>
      <c r="F53" s="28"/>
      <c r="G53" s="28"/>
      <c r="H53" s="28"/>
      <c r="I53" s="28"/>
      <c r="J53" s="28"/>
      <c r="K53" s="29"/>
    </row>
    <row r="54" spans="2:16" s="7" customFormat="1" x14ac:dyDescent="0.2"/>
    <row r="55" spans="2:16" s="7" customFormat="1" x14ac:dyDescent="0.2"/>
    <row r="56" spans="2:16" s="7" customFormat="1" x14ac:dyDescent="0.2"/>
    <row r="57" spans="2:16" s="7" customFormat="1" x14ac:dyDescent="0.2"/>
    <row r="58" spans="2:16" x14ac:dyDescent="0.2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6" x14ac:dyDescent="0.2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6" x14ac:dyDescent="0.2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6" x14ac:dyDescent="0.2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6" x14ac:dyDescent="0.2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6" x14ac:dyDescent="0.2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6" x14ac:dyDescent="0.2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x14ac:dyDescent="0.2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x14ac:dyDescent="0.2">
      <c r="B66" s="7"/>
      <c r="C66" s="7"/>
      <c r="D66" s="7"/>
      <c r="E66" s="7"/>
      <c r="F66" s="7"/>
      <c r="G66" s="7"/>
      <c r="H66" s="7"/>
      <c r="I66" s="7"/>
      <c r="J66" s="7"/>
      <c r="K66" s="7"/>
    </row>
    <row r="67" spans="2:11" x14ac:dyDescent="0.2">
      <c r="B67" s="7"/>
      <c r="C67" s="7"/>
      <c r="D67" s="7"/>
      <c r="E67" s="7"/>
      <c r="F67" s="7"/>
      <c r="G67" s="7"/>
      <c r="H67" s="7"/>
      <c r="I67" s="7"/>
      <c r="J67" s="7"/>
      <c r="K67" s="7"/>
    </row>
    <row r="68" spans="2:11" x14ac:dyDescent="0.2">
      <c r="B68" s="7"/>
      <c r="C68" s="7"/>
      <c r="D68" s="7"/>
      <c r="E68" s="7"/>
      <c r="F68" s="7"/>
      <c r="G68" s="7"/>
      <c r="H68" s="7"/>
      <c r="I68" s="7"/>
      <c r="J68" s="7"/>
      <c r="K68" s="7"/>
    </row>
    <row r="69" spans="2:11" x14ac:dyDescent="0.2">
      <c r="B69" s="7"/>
      <c r="C69" s="7"/>
      <c r="D69" s="7"/>
      <c r="E69" s="7"/>
      <c r="F69" s="7"/>
      <c r="G69" s="7"/>
      <c r="H69" s="7"/>
      <c r="I69" s="7"/>
      <c r="J69" s="7"/>
      <c r="K69" s="7"/>
    </row>
    <row r="70" spans="2:11" x14ac:dyDescent="0.2">
      <c r="B70" s="7"/>
      <c r="C70" s="7"/>
      <c r="D70" s="7"/>
      <c r="E70" s="7"/>
      <c r="F70" s="7"/>
      <c r="G70" s="7"/>
      <c r="H70" s="7"/>
      <c r="I70" s="7"/>
      <c r="J70" s="7"/>
      <c r="K70" s="7"/>
    </row>
    <row r="71" spans="2:11" x14ac:dyDescent="0.2">
      <c r="B71" s="7"/>
      <c r="C71" s="7"/>
      <c r="D71" s="7"/>
      <c r="E71" s="7"/>
      <c r="F71" s="7"/>
      <c r="G71" s="7"/>
      <c r="H71" s="7"/>
      <c r="I71" s="7"/>
      <c r="J71" s="7"/>
      <c r="K71" s="7"/>
    </row>
    <row r="72" spans="2:11" x14ac:dyDescent="0.2">
      <c r="B72" s="7"/>
      <c r="C72" s="7"/>
      <c r="D72" s="7"/>
      <c r="E72" s="7"/>
      <c r="F72" s="7"/>
      <c r="G72" s="7"/>
      <c r="H72" s="7"/>
      <c r="I72" s="7"/>
      <c r="J72" s="7"/>
      <c r="K72" s="7"/>
    </row>
    <row r="73" spans="2:11" x14ac:dyDescent="0.2">
      <c r="B73" s="7"/>
      <c r="C73" s="7"/>
      <c r="D73" s="7"/>
      <c r="E73" s="7"/>
      <c r="F73" s="7"/>
      <c r="G73" s="7"/>
      <c r="H73" s="7"/>
      <c r="I73" s="7"/>
      <c r="J73" s="7"/>
      <c r="K73" s="7"/>
    </row>
    <row r="74" spans="2:11" x14ac:dyDescent="0.2">
      <c r="B74" s="7"/>
      <c r="C74" s="7"/>
      <c r="D74" s="7"/>
      <c r="E74" s="7"/>
      <c r="F74" s="7"/>
      <c r="G74" s="7"/>
      <c r="H74" s="7"/>
      <c r="I74" s="7"/>
      <c r="J74" s="7"/>
      <c r="K74" s="7"/>
    </row>
    <row r="75" spans="2:11" x14ac:dyDescent="0.2">
      <c r="B75" s="7"/>
      <c r="C75" s="7"/>
      <c r="D75" s="7"/>
      <c r="E75" s="7"/>
      <c r="F75" s="7"/>
      <c r="G75" s="7"/>
      <c r="H75" s="7"/>
      <c r="I75" s="7"/>
      <c r="J75" s="7"/>
      <c r="K75" s="7"/>
    </row>
    <row r="76" spans="2:11" x14ac:dyDescent="0.2">
      <c r="B76" s="7"/>
      <c r="C76" s="7"/>
      <c r="D76" s="7"/>
      <c r="E76" s="7"/>
      <c r="F76" s="7"/>
      <c r="G76" s="7"/>
      <c r="H76" s="7"/>
      <c r="I76" s="7"/>
      <c r="J76" s="7"/>
      <c r="K76" s="7"/>
    </row>
    <row r="77" spans="2:11" x14ac:dyDescent="0.2">
      <c r="B77" s="7"/>
      <c r="C77" s="7"/>
      <c r="D77" s="7"/>
      <c r="E77" s="7"/>
      <c r="F77" s="7"/>
      <c r="G77" s="7"/>
      <c r="H77" s="7"/>
      <c r="I77" s="7"/>
      <c r="J77" s="7"/>
      <c r="K77" s="7"/>
    </row>
    <row r="78" spans="2:11" x14ac:dyDescent="0.2">
      <c r="B78" s="7"/>
      <c r="C78" s="7"/>
      <c r="D78" s="7"/>
      <c r="E78" s="7"/>
      <c r="F78" s="7"/>
      <c r="G78" s="7"/>
      <c r="H78" s="7"/>
      <c r="I78" s="7"/>
      <c r="J78" s="7"/>
      <c r="K78" s="7"/>
    </row>
    <row r="79" spans="2:11" x14ac:dyDescent="0.2">
      <c r="B79" s="7"/>
      <c r="C79" s="7"/>
      <c r="D79" s="7"/>
      <c r="E79" s="7"/>
      <c r="F79" s="7"/>
      <c r="G79" s="7"/>
      <c r="H79" s="7"/>
      <c r="I79" s="7"/>
      <c r="J79" s="7"/>
      <c r="K79" s="7"/>
    </row>
    <row r="80" spans="2:11" x14ac:dyDescent="0.2">
      <c r="B80" s="7"/>
      <c r="C80" s="7"/>
      <c r="D80" s="7"/>
      <c r="E80" s="7"/>
      <c r="F80" s="7"/>
      <c r="G80" s="7"/>
      <c r="H80" s="7"/>
      <c r="I80" s="7"/>
      <c r="J80" s="7"/>
      <c r="K80" s="7"/>
    </row>
    <row r="81" spans="2:11" x14ac:dyDescent="0.2">
      <c r="B81" s="7"/>
      <c r="C81" s="7"/>
      <c r="D81" s="7"/>
      <c r="E81" s="7"/>
      <c r="F81" s="7"/>
      <c r="G81" s="7"/>
      <c r="H81" s="7"/>
      <c r="I81" s="7"/>
      <c r="J81" s="7"/>
      <c r="K81" s="7"/>
    </row>
    <row r="82" spans="2:11" x14ac:dyDescent="0.2">
      <c r="B82" s="7"/>
      <c r="C82" s="7"/>
      <c r="D82" s="7"/>
      <c r="E82" s="7"/>
      <c r="F82" s="7"/>
      <c r="G82" s="7"/>
      <c r="H82" s="7"/>
      <c r="I82" s="7"/>
      <c r="J82" s="7"/>
      <c r="K82" s="7"/>
    </row>
    <row r="83" spans="2:11" x14ac:dyDescent="0.2">
      <c r="B83" s="7"/>
      <c r="C83" s="7"/>
      <c r="D83" s="7"/>
      <c r="E83" s="7"/>
      <c r="F83" s="7"/>
      <c r="G83" s="7"/>
      <c r="H83" s="7"/>
      <c r="I83" s="7"/>
      <c r="J83" s="7"/>
      <c r="K83" s="7"/>
    </row>
    <row r="84" spans="2:11" x14ac:dyDescent="0.2">
      <c r="B84" s="7"/>
      <c r="C84" s="7"/>
      <c r="D84" s="7"/>
      <c r="E84" s="7"/>
      <c r="F84" s="7"/>
      <c r="G84" s="7"/>
      <c r="H84" s="7"/>
      <c r="I84" s="7"/>
      <c r="J84" s="7"/>
      <c r="K84" s="7"/>
    </row>
    <row r="85" spans="2:11" x14ac:dyDescent="0.2">
      <c r="B85" s="7"/>
      <c r="C85" s="7"/>
      <c r="D85" s="7"/>
      <c r="E85" s="7"/>
      <c r="F85" s="7"/>
      <c r="G85" s="7"/>
      <c r="H85" s="7"/>
      <c r="I85" s="7"/>
      <c r="J85" s="7"/>
      <c r="K85" s="7"/>
    </row>
    <row r="86" spans="2:11" x14ac:dyDescent="0.2">
      <c r="B86" s="7"/>
      <c r="C86" s="7"/>
      <c r="D86" s="7"/>
      <c r="E86" s="7"/>
      <c r="F86" s="7"/>
      <c r="G86" s="7"/>
      <c r="H86" s="7"/>
      <c r="I86" s="7"/>
      <c r="J86" s="7"/>
      <c r="K86" s="7"/>
    </row>
    <row r="87" spans="2:11" x14ac:dyDescent="0.2">
      <c r="B87" s="7"/>
      <c r="C87" s="7"/>
      <c r="D87" s="7"/>
      <c r="E87" s="7"/>
      <c r="F87" s="7"/>
      <c r="G87" s="7"/>
      <c r="H87" s="7"/>
      <c r="I87" s="7"/>
      <c r="J87" s="7"/>
      <c r="K87" s="7"/>
    </row>
    <row r="88" spans="2:11" x14ac:dyDescent="0.2">
      <c r="B88" s="7"/>
      <c r="C88" s="7"/>
      <c r="D88" s="7"/>
      <c r="E88" s="7"/>
      <c r="F88" s="7"/>
      <c r="G88" s="7"/>
      <c r="H88" s="7"/>
      <c r="I88" s="7"/>
      <c r="J88" s="7"/>
      <c r="K88" s="7"/>
    </row>
    <row r="89" spans="2:11" x14ac:dyDescent="0.2">
      <c r="B89" s="7"/>
      <c r="C89" s="7"/>
      <c r="D89" s="7"/>
      <c r="E89" s="7"/>
      <c r="F89" s="7"/>
      <c r="G89" s="7"/>
      <c r="H89" s="7"/>
      <c r="I89" s="7"/>
      <c r="J89" s="7"/>
      <c r="K89" s="7"/>
    </row>
    <row r="90" spans="2:11" x14ac:dyDescent="0.2">
      <c r="B90" s="7"/>
      <c r="C90" s="7"/>
      <c r="D90" s="7"/>
      <c r="E90" s="7"/>
      <c r="F90" s="7"/>
      <c r="G90" s="7"/>
      <c r="H90" s="7"/>
      <c r="I90" s="7"/>
      <c r="J90" s="7"/>
      <c r="K90" s="7"/>
    </row>
    <row r="91" spans="2:11" x14ac:dyDescent="0.2">
      <c r="B91" s="7"/>
      <c r="C91" s="7"/>
      <c r="D91" s="7"/>
      <c r="E91" s="7"/>
      <c r="F91" s="7"/>
      <c r="G91" s="7"/>
      <c r="H91" s="7"/>
      <c r="I91" s="7"/>
      <c r="J91" s="7"/>
      <c r="K91" s="7"/>
    </row>
    <row r="92" spans="2:11" x14ac:dyDescent="0.2">
      <c r="B92" s="7"/>
      <c r="C92" s="7"/>
      <c r="D92" s="7"/>
      <c r="E92" s="7"/>
      <c r="F92" s="7"/>
      <c r="G92" s="7"/>
      <c r="H92" s="7"/>
      <c r="I92" s="7"/>
      <c r="J92" s="7"/>
      <c r="K92" s="7"/>
    </row>
    <row r="93" spans="2:11" x14ac:dyDescent="0.2">
      <c r="B93" s="7"/>
      <c r="C93" s="7"/>
      <c r="D93" s="7"/>
      <c r="E93" s="7"/>
      <c r="F93" s="7"/>
      <c r="G93" s="7"/>
      <c r="H93" s="7"/>
      <c r="I93" s="7"/>
      <c r="J93" s="7"/>
      <c r="K93" s="7"/>
    </row>
    <row r="94" spans="2:11" x14ac:dyDescent="0.2">
      <c r="B94" s="7"/>
      <c r="C94" s="7"/>
      <c r="D94" s="7"/>
      <c r="E94" s="7"/>
      <c r="F94" s="7"/>
      <c r="G94" s="7"/>
      <c r="H94" s="7"/>
      <c r="I94" s="7"/>
      <c r="J94" s="7"/>
      <c r="K94" s="7"/>
    </row>
    <row r="95" spans="2:11" x14ac:dyDescent="0.2">
      <c r="B95" s="7"/>
      <c r="C95" s="7"/>
      <c r="D95" s="7"/>
      <c r="E95" s="7"/>
      <c r="F95" s="7"/>
      <c r="G95" s="7"/>
      <c r="H95" s="7"/>
      <c r="I95" s="7"/>
      <c r="J95" s="7"/>
      <c r="K95" s="7"/>
    </row>
    <row r="96" spans="2:11" x14ac:dyDescent="0.2">
      <c r="B96" s="7"/>
      <c r="C96" s="7"/>
      <c r="D96" s="7"/>
      <c r="E96" s="7"/>
      <c r="F96" s="7"/>
      <c r="G96" s="7"/>
      <c r="H96" s="7"/>
      <c r="I96" s="7"/>
      <c r="J96" s="7"/>
      <c r="K96" s="7"/>
    </row>
    <row r="97" spans="2:11" x14ac:dyDescent="0.2">
      <c r="B97" s="7"/>
      <c r="C97" s="7"/>
      <c r="D97" s="7"/>
      <c r="E97" s="7"/>
      <c r="F97" s="7"/>
      <c r="G97" s="7"/>
      <c r="H97" s="7"/>
      <c r="I97" s="7"/>
      <c r="J97" s="7"/>
      <c r="K97" s="7"/>
    </row>
    <row r="98" spans="2:11" x14ac:dyDescent="0.2">
      <c r="B98" s="7"/>
      <c r="C98" s="7"/>
      <c r="D98" s="7"/>
      <c r="E98" s="7"/>
      <c r="F98" s="7"/>
      <c r="G98" s="7"/>
      <c r="H98" s="7"/>
      <c r="I98" s="7"/>
      <c r="J98" s="7"/>
      <c r="K98" s="7"/>
    </row>
    <row r="99" spans="2:11" x14ac:dyDescent="0.2">
      <c r="B99" s="7"/>
      <c r="C99" s="7"/>
      <c r="D99" s="7"/>
      <c r="E99" s="7"/>
      <c r="F99" s="7"/>
      <c r="G99" s="7"/>
      <c r="H99" s="7"/>
      <c r="I99" s="7"/>
      <c r="J99" s="7"/>
      <c r="K99" s="7"/>
    </row>
    <row r="100" spans="2:11" x14ac:dyDescent="0.2">
      <c r="B100" s="7"/>
      <c r="C100" s="7"/>
      <c r="D100" s="7"/>
      <c r="E100" s="7"/>
      <c r="F100" s="7"/>
      <c r="G100" s="7"/>
      <c r="H100" s="7"/>
      <c r="I100" s="7"/>
      <c r="J100" s="7"/>
      <c r="K100" s="7"/>
    </row>
    <row r="101" spans="2:11" x14ac:dyDescent="0.2">
      <c r="B101" s="7"/>
      <c r="C101" s="7"/>
      <c r="D101" s="7"/>
      <c r="E101" s="7"/>
      <c r="F101" s="7"/>
      <c r="G101" s="7"/>
      <c r="H101" s="7"/>
      <c r="I101" s="7"/>
      <c r="J101" s="7"/>
      <c r="K101" s="7"/>
    </row>
    <row r="102" spans="2:11" x14ac:dyDescent="0.2">
      <c r="B102" s="7"/>
      <c r="C102" s="7"/>
      <c r="D102" s="7"/>
      <c r="E102" s="7"/>
      <c r="F102" s="7"/>
      <c r="G102" s="7"/>
      <c r="H102" s="7"/>
      <c r="I102" s="7"/>
      <c r="J102" s="7"/>
      <c r="K102" s="7"/>
    </row>
    <row r="103" spans="2:11" x14ac:dyDescent="0.2">
      <c r="B103" s="7"/>
      <c r="C103" s="7"/>
      <c r="D103" s="7"/>
      <c r="E103" s="7"/>
      <c r="F103" s="7"/>
      <c r="G103" s="7"/>
      <c r="H103" s="7"/>
      <c r="I103" s="7"/>
      <c r="J103" s="7"/>
      <c r="K103" s="7"/>
    </row>
    <row r="104" spans="2:11" x14ac:dyDescent="0.2">
      <c r="B104" s="7"/>
      <c r="C104" s="7"/>
      <c r="D104" s="7"/>
      <c r="E104" s="7"/>
      <c r="F104" s="7"/>
      <c r="G104" s="7"/>
      <c r="H104" s="7"/>
      <c r="I104" s="7"/>
      <c r="J104" s="7"/>
      <c r="K104" s="7"/>
    </row>
    <row r="105" spans="2:11" x14ac:dyDescent="0.2">
      <c r="B105" s="7"/>
      <c r="C105" s="7"/>
      <c r="D105" s="7"/>
      <c r="E105" s="7"/>
      <c r="F105" s="7"/>
      <c r="G105" s="7"/>
      <c r="H105" s="7"/>
      <c r="I105" s="7"/>
      <c r="J105" s="7"/>
      <c r="K105" s="7"/>
    </row>
    <row r="106" spans="2:11" x14ac:dyDescent="0.2">
      <c r="B106" s="7"/>
      <c r="C106" s="7"/>
      <c r="D106" s="7"/>
      <c r="E106" s="7"/>
      <c r="F106" s="7"/>
      <c r="G106" s="7"/>
      <c r="H106" s="7"/>
      <c r="I106" s="7"/>
      <c r="J106" s="7"/>
      <c r="K106" s="7"/>
    </row>
    <row r="107" spans="2:11" x14ac:dyDescent="0.2">
      <c r="B107" s="7"/>
      <c r="C107" s="7"/>
      <c r="D107" s="7"/>
      <c r="E107" s="7"/>
      <c r="F107" s="7"/>
      <c r="G107" s="7"/>
      <c r="H107" s="7"/>
      <c r="I107" s="7"/>
      <c r="J107" s="7"/>
      <c r="K107" s="7"/>
    </row>
    <row r="108" spans="2:11" x14ac:dyDescent="0.2">
      <c r="B108" s="7"/>
      <c r="C108" s="7"/>
      <c r="D108" s="7"/>
      <c r="E108" s="7"/>
      <c r="F108" s="7"/>
      <c r="G108" s="7"/>
      <c r="H108" s="7"/>
      <c r="I108" s="7"/>
      <c r="J108" s="7"/>
      <c r="K108" s="7"/>
    </row>
    <row r="109" spans="2:11" x14ac:dyDescent="0.2">
      <c r="B109" s="7"/>
      <c r="C109" s="7"/>
      <c r="D109" s="7"/>
      <c r="E109" s="7"/>
      <c r="F109" s="7"/>
      <c r="G109" s="7"/>
      <c r="H109" s="7"/>
      <c r="I109" s="7"/>
      <c r="J109" s="7"/>
      <c r="K109" s="7"/>
    </row>
    <row r="110" spans="2:11" x14ac:dyDescent="0.2">
      <c r="B110" s="7"/>
      <c r="C110" s="7"/>
      <c r="D110" s="7"/>
      <c r="E110" s="7"/>
      <c r="F110" s="7"/>
      <c r="G110" s="7"/>
      <c r="H110" s="7"/>
      <c r="I110" s="7"/>
      <c r="J110" s="7"/>
      <c r="K110" s="7"/>
    </row>
    <row r="111" spans="2:11" x14ac:dyDescent="0.2">
      <c r="B111" s="7"/>
      <c r="C111" s="7"/>
      <c r="D111" s="7"/>
      <c r="E111" s="7"/>
      <c r="F111" s="7"/>
      <c r="G111" s="7"/>
      <c r="H111" s="7"/>
      <c r="I111" s="7"/>
      <c r="J111" s="7"/>
      <c r="K111" s="7"/>
    </row>
  </sheetData>
  <mergeCells count="17">
    <mergeCell ref="B1:I3"/>
    <mergeCell ref="B9:K9"/>
    <mergeCell ref="B13:F13"/>
    <mergeCell ref="B14:K14"/>
    <mergeCell ref="I5:K5"/>
    <mergeCell ref="B8:K8"/>
    <mergeCell ref="C5:F5"/>
    <mergeCell ref="B28:J28"/>
    <mergeCell ref="B29:K29"/>
    <mergeCell ref="B30:K30"/>
    <mergeCell ref="B49:J50"/>
    <mergeCell ref="B31:K31"/>
    <mergeCell ref="B36:C36"/>
    <mergeCell ref="D36:E36"/>
    <mergeCell ref="G36:I36"/>
    <mergeCell ref="G37:I46"/>
    <mergeCell ref="B48:J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Subsumaria</vt:lpstr>
      <vt:lpstr>Analítica</vt:lpstr>
      <vt:lpstr>Pruebas de integridad</vt:lpstr>
      <vt:lpstr>Conteo físico</vt:lpstr>
      <vt:lpstr>VNR</vt:lpstr>
      <vt:lpstr>corte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</dc:creator>
  <cp:lastModifiedBy>Sie asesorias</cp:lastModifiedBy>
  <dcterms:created xsi:type="dcterms:W3CDTF">2019-12-07T03:28:13Z</dcterms:created>
  <dcterms:modified xsi:type="dcterms:W3CDTF">2023-02-16T22:08:45Z</dcterms:modified>
</cp:coreProperties>
</file>