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odelo persona Natural\compartidos\"/>
    </mc:Choice>
  </mc:AlternateContent>
  <xr:revisionPtr revIDLastSave="0" documentId="13_ncr:1_{20E49924-FC16-4E2A-A06F-C07C412042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ORTUNIDAD" sheetId="1" r:id="rId1"/>
    <sheet name="REPORTE" sheetId="2" state="hidden" r:id="rId2"/>
    <sheet name="ABIERTA" sheetId="213" state="hidden" r:id="rId3"/>
    <sheet name="FILTRO" sheetId="222" state="hidden" r:id="rId4"/>
  </sheets>
  <definedNames>
    <definedName name="_xlnm._FilterDatabase" localSheetId="3" hidden="1">FILTRO!$A$1:$AD$3</definedName>
    <definedName name="_xlnm._FilterDatabase" localSheetId="0" hidden="1">OPORTUNIDAD!#REF!</definedName>
    <definedName name="a" localSheetId="3">#REF!</definedName>
    <definedName name="a">#REF!</definedName>
    <definedName name="ACTIVIDAD1">OPORTUNIDAD!$B$29</definedName>
    <definedName name="ACTIVIDAD2">OPORTUNIDAD!$B$30</definedName>
    <definedName name="ACTIVIDAD3">OPORTUNIDAD!$B$31</definedName>
    <definedName name="ACTIVIDAD4">OPORTUNIDAD!$B$32</definedName>
    <definedName name="ACTIVIDAD5">OPORTUNIDAD!$B$33</definedName>
    <definedName name="AREA" localSheetId="3">#REF!</definedName>
    <definedName name="AREA" localSheetId="0">OPORTUNIDAD!#REF!</definedName>
    <definedName name="AREA">#REF!</definedName>
    <definedName name="_xlnm.Print_Area" localSheetId="0">OPORTUNIDAD!$B$25:$AJ$43</definedName>
    <definedName name="AREARECEP" localSheetId="3">#REF!</definedName>
    <definedName name="AREARECEP" localSheetId="0">OPORTUNIDAD!#REF!</definedName>
    <definedName name="AREARECEP">#REF!</definedName>
    <definedName name="CARGO" localSheetId="3">#REF!</definedName>
    <definedName name="CARGO" localSheetId="0">OPORTUNIDAD!$G$12</definedName>
    <definedName name="CARGO">#REF!</definedName>
    <definedName name="CAUSAS">OPORTUNIDAD!$B$23</definedName>
    <definedName name="CELDA">OPORTUNIDAD!$AD$46</definedName>
    <definedName name="CLASIFICACION" localSheetId="3">#REF!</definedName>
    <definedName name="CLASIFICACION" localSheetId="0">OPORTUNIDAD!$J$25</definedName>
    <definedName name="CLASIFICACION">#REF!</definedName>
    <definedName name="CORRECCION">OPORTUNIDAD!$B$20</definedName>
    <definedName name="CUMPLIMIENTO" localSheetId="3">#REF!</definedName>
    <definedName name="CUMPLIMIENTO" localSheetId="0">OPORTUNIDAD!$V$35</definedName>
    <definedName name="CUMPLIMIENTO">#REF!</definedName>
    <definedName name="DEFINICION">OPORTUNIDAD!$G$9</definedName>
    <definedName name="DESCRIPCION">OPORTUNIDAD!$B$16</definedName>
    <definedName name="EFICACIA">OPORTUNIDAD!$B$38</definedName>
    <definedName name="EMPRESA" localSheetId="3">#REF!</definedName>
    <definedName name="EMPRESA" localSheetId="0">OPORTUNIDAD!$G$13</definedName>
    <definedName name="EMPRESA">#REF!</definedName>
    <definedName name="ESTADO" localSheetId="3">#REF!</definedName>
    <definedName name="ESTADO" localSheetId="0">OPORTUNIDAD!$AD$35</definedName>
    <definedName name="ESTADO">#REF!</definedName>
    <definedName name="FACHA">OPORTUNIDAD!$G$6</definedName>
    <definedName name="FACHA1" localSheetId="3">#REF!</definedName>
    <definedName name="FACHA1" localSheetId="0">OPORTUNIDAD!$G$6</definedName>
    <definedName name="FACHA1">#REF!</definedName>
    <definedName name="FECHA1" localSheetId="3">#REF!</definedName>
    <definedName name="FECHA1" localSheetId="0">OPORTUNIDAD!#REF!</definedName>
    <definedName name="FECHA1">#REF!</definedName>
    <definedName name="FSEGUIMIENTO">OPORTUNIDAD!$I$35</definedName>
    <definedName name="hh" localSheetId="3">#REF!</definedName>
    <definedName name="hh" localSheetId="0">OPORTUNIDAD!#REF!</definedName>
    <definedName name="hh">#REF!</definedName>
    <definedName name="NOMBRE" localSheetId="3">#REF!</definedName>
    <definedName name="NOMBRE" localSheetId="0">OPORTUNIDAD!$G$11</definedName>
    <definedName name="NOMBRE">#REF!</definedName>
    <definedName name="NUMERO">OPORTUNIDAD!$AE$6</definedName>
    <definedName name="PRODUCTO" localSheetId="3">#REF!</definedName>
    <definedName name="PRODUCTO" localSheetId="0">OPORTUNIDAD!#REF!</definedName>
    <definedName name="PRODUCTO">#REF!</definedName>
    <definedName name="RECEPTOR" localSheetId="3">#REF!</definedName>
    <definedName name="RECEPTOR" localSheetId="0">OPORTUNIDAD!#REF!</definedName>
    <definedName name="RECEPTOR">#REF!</definedName>
    <definedName name="SEGUIMIENTO" localSheetId="3">#REF!</definedName>
    <definedName name="SEGUIMIENTO" localSheetId="0">OPORTUNIDAD!#REF!</definedName>
    <definedName name="SEGUIMIENTO">#REF!</definedName>
    <definedName name="SISTEMA">OPORTUNIDAD!$AE$9</definedName>
    <definedName name="SUSTENTACION">OPORTUNIDAD!$F$26</definedName>
    <definedName name="Teléfono" localSheetId="3">#REF!</definedName>
    <definedName name="Teléfono" localSheetId="0">OPORTUNIDAD!#REF!</definedName>
    <definedName name="Teléfono">#REF!</definedName>
    <definedName name="TIEMPO1">OPORTUNIDAD!$AF$29</definedName>
    <definedName name="TIEMPO2">OPORTUNIDAD!$AF$30</definedName>
    <definedName name="TIEMPO3">OPORTUNIDAD!$AF$31</definedName>
    <definedName name="TIEMPO4">OPORTUNIDAD!$AF$32</definedName>
    <definedName name="TIEMPO5">OPORTUNIDAD!$AF$33</definedName>
    <definedName name="TIPO">OPORTUNIDAD!$AE$46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C47" i="1" s="1"/>
  <c r="AC46" i="1"/>
  <c r="AB46" i="1"/>
  <c r="AA46" i="1"/>
  <c r="Z46" i="1"/>
  <c r="Y46" i="1"/>
  <c r="T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C47" i="1" s="1"/>
  <c r="B47" i="1"/>
  <c r="D47" i="1" l="1"/>
  <c r="AD47" i="1" s="1"/>
  <c r="A47" i="1"/>
</calcChain>
</file>

<file path=xl/sharedStrings.xml><?xml version="1.0" encoding="utf-8"?>
<sst xmlns="http://schemas.openxmlformats.org/spreadsheetml/2006/main" count="187" uniqueCount="86">
  <si>
    <t>Fecha:</t>
  </si>
  <si>
    <t>Se define como:</t>
  </si>
  <si>
    <t>Nombre:</t>
  </si>
  <si>
    <t>Cargo:</t>
  </si>
  <si>
    <t>Empresa:</t>
  </si>
  <si>
    <t xml:space="preserve">DESCRIPCIÓN DE LA NOVEDAD </t>
  </si>
  <si>
    <t>CORRECCIÓN / TRATAMIENTO INMEDIATO</t>
  </si>
  <si>
    <t>ANÁLISIS DE CAUSAS</t>
  </si>
  <si>
    <t>Tipo de acción a tomar:</t>
  </si>
  <si>
    <t>Sustentación:</t>
  </si>
  <si>
    <t>Seguimiento:</t>
  </si>
  <si>
    <t>Cumplido:</t>
  </si>
  <si>
    <t>Estado de la NC:</t>
  </si>
  <si>
    <t>FIRMA ENCARGADO DEL SEGUIMIENTO</t>
  </si>
  <si>
    <t>FIRMA DEL RECEPTOR DE LA NOVEDAD</t>
  </si>
  <si>
    <t>NOMBRE:</t>
  </si>
  <si>
    <t>CARGO:</t>
  </si>
  <si>
    <t>SISTEMA:</t>
  </si>
  <si>
    <t>NOVEDAD No.:</t>
  </si>
  <si>
    <r>
      <t>OPORTUNIDAD DE MEJORAMIENTO</t>
    </r>
    <r>
      <rPr>
        <b/>
        <sz val="11"/>
        <rFont val="Arial"/>
        <family val="2"/>
      </rPr>
      <t xml:space="preserve">
Formato de reporte y seguimiento de no conformidades, quejas y observaciones</t>
    </r>
  </si>
  <si>
    <t>CÓDIGO</t>
  </si>
  <si>
    <t>VERSION</t>
  </si>
  <si>
    <t>VIGENCIA</t>
  </si>
  <si>
    <t>CODIGO</t>
  </si>
  <si>
    <t>AÑO</t>
  </si>
  <si>
    <t>NO CONFORMIDAD REAL</t>
  </si>
  <si>
    <t>ACTIVIDAD 2</t>
  </si>
  <si>
    <t>ACTIVIDAD 3</t>
  </si>
  <si>
    <t>ACTIVIDAD 4</t>
  </si>
  <si>
    <t>ACTIVIDAD 5</t>
  </si>
  <si>
    <t>TIEMPO 2</t>
  </si>
  <si>
    <t>TIEMPO 3</t>
  </si>
  <si>
    <t>TIEMPO 4</t>
  </si>
  <si>
    <t>TIEMPO 5</t>
  </si>
  <si>
    <t>CERRADA</t>
  </si>
  <si>
    <t>ACTIVIDADES</t>
  </si>
  <si>
    <t>Tiempo Límite</t>
  </si>
  <si>
    <t>SUSTENTACION DE REULTADOS DE EVALUACION DE EFICACIA DEL HALLAZGO</t>
  </si>
  <si>
    <t>NOVEDAD No.</t>
  </si>
  <si>
    <t>FECHA</t>
  </si>
  <si>
    <t>DEFINICION</t>
  </si>
  <si>
    <t>SISTEMA</t>
  </si>
  <si>
    <t>NOMBRE</t>
  </si>
  <si>
    <t>CARGO</t>
  </si>
  <si>
    <t>EMPRESA</t>
  </si>
  <si>
    <t>DESCRIPCIÓN</t>
  </si>
  <si>
    <t>CORRECCIÓN</t>
  </si>
  <si>
    <t>TIPO DE ACCION</t>
  </si>
  <si>
    <t>SUSTENTACION</t>
  </si>
  <si>
    <t>ACTIVIDADES1</t>
  </si>
  <si>
    <t>ACTIVIDADES2</t>
  </si>
  <si>
    <t>ACTIVIDADES3</t>
  </si>
  <si>
    <t>ACTIVIDADES4</t>
  </si>
  <si>
    <t>ACTIVIDADES5</t>
  </si>
  <si>
    <t>TIEMPO1</t>
  </si>
  <si>
    <t>TIEMPO2</t>
  </si>
  <si>
    <t>TIEMPO3</t>
  </si>
  <si>
    <t>TIEMPO4</t>
  </si>
  <si>
    <t>TIEMPO5</t>
  </si>
  <si>
    <t>FECHA SEGUMIENTO</t>
  </si>
  <si>
    <t>CUMPLIDO</t>
  </si>
  <si>
    <t>ESTADO</t>
  </si>
  <si>
    <t>SEGUIMIENTO</t>
  </si>
  <si>
    <t>TIPO</t>
  </si>
  <si>
    <t>MES</t>
  </si>
  <si>
    <t>1-2015-NCR</t>
  </si>
  <si>
    <t>NCR</t>
  </si>
  <si>
    <t>NO</t>
  </si>
  <si>
    <t>SIN DEFINIR</t>
  </si>
  <si>
    <t>2-2015-NCR</t>
  </si>
  <si>
    <t>ABIERTA</t>
  </si>
  <si>
    <t>5-2015-NCR</t>
  </si>
  <si>
    <t>ISO 14001</t>
  </si>
  <si>
    <t>n1</t>
  </si>
  <si>
    <t>c1</t>
  </si>
  <si>
    <t>e1</t>
  </si>
  <si>
    <t>nombre 5</t>
  </si>
  <si>
    <t>cargo 5</t>
  </si>
  <si>
    <t>empresa 5</t>
  </si>
  <si>
    <t>descripcion 5</t>
  </si>
  <si>
    <t>CORRECCIÓN / TRATAMIENTO INMEDIATO 5</t>
  </si>
  <si>
    <t>NICC</t>
  </si>
  <si>
    <t>QUEJA O RECLAMO DE CLIENTE</t>
  </si>
  <si>
    <t>1</t>
  </si>
  <si>
    <t>OPE M01 F23</t>
  </si>
  <si>
    <t>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</si>
</sst>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mmmm\ d\,\ yyyy"/>
    <numFmt numFmtId="166" formatCode="[$-F800]dddd\,\ mmmm\ dd\,\ yyyy"/>
    <numFmt numFmtId="167" formatCode="dd/mm/yy;@"/>
    <numFmt numFmtId="168" formatCode="dd/mm/yy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0" borderId="17" applyNumberFormat="0" applyFill="0" applyAlignment="0" applyProtection="0"/>
  </cellStyleXfs>
  <cellXfs count="94">
    <xf numFmtId="0" fontId="0" fillId="0" borderId="0" xfId="0"/>
    <xf numFmtId="0" fontId="24" fillId="0" borderId="0" xfId="0" applyFont="1"/>
    <xf numFmtId="0" fontId="20" fillId="0" borderId="0" xfId="0" applyFont="1"/>
    <xf numFmtId="0" fontId="21" fillId="0" borderId="0" xfId="0" applyFont="1" applyAlignment="1">
      <alignment horizontal="right" vertical="center"/>
    </xf>
    <xf numFmtId="165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8" fontId="0" fillId="0" borderId="0" xfId="0" applyNumberFormat="1"/>
    <xf numFmtId="0" fontId="30" fillId="0" borderId="0" xfId="0" applyFont="1"/>
    <xf numFmtId="0" fontId="31" fillId="0" borderId="0" xfId="0" applyFont="1" applyAlignment="1">
      <alignment horizontal="left"/>
    </xf>
    <xf numFmtId="167" fontId="30" fillId="0" borderId="0" xfId="0" applyNumberFormat="1" applyFont="1"/>
    <xf numFmtId="0" fontId="31" fillId="0" borderId="0" xfId="0" applyFont="1" applyAlignment="1">
      <alignment horizontal="center"/>
    </xf>
    <xf numFmtId="168" fontId="30" fillId="0" borderId="0" xfId="0" applyNumberFormat="1" applyFont="1"/>
    <xf numFmtId="0" fontId="23" fillId="24" borderId="12" xfId="0" applyFont="1" applyFill="1" applyBorder="1" applyAlignment="1" applyProtection="1">
      <alignment horizontal="center" vertical="center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14" xfId="0" applyFont="1" applyFill="1" applyBorder="1" applyAlignment="1" applyProtection="1">
      <alignment horizontal="center" vertical="center"/>
      <protection locked="0"/>
    </xf>
    <xf numFmtId="167" fontId="22" fillId="24" borderId="10" xfId="0" applyNumberFormat="1" applyFont="1" applyFill="1" applyBorder="1" applyAlignment="1" applyProtection="1">
      <alignment horizontal="center" vertical="center"/>
      <protection locked="0"/>
    </xf>
    <xf numFmtId="0" fontId="23" fillId="25" borderId="10" xfId="0" applyFont="1" applyFill="1" applyBorder="1" applyAlignment="1">
      <alignment horizontal="center" vertical="center"/>
    </xf>
    <xf numFmtId="0" fontId="2" fillId="24" borderId="12" xfId="0" applyFont="1" applyFill="1" applyBorder="1" applyAlignment="1" applyProtection="1">
      <alignment horizontal="justify" vertical="top"/>
      <protection locked="0"/>
    </xf>
    <xf numFmtId="0" fontId="2" fillId="24" borderId="13" xfId="0" applyFont="1" applyFill="1" applyBorder="1" applyAlignment="1" applyProtection="1">
      <alignment horizontal="justify" vertical="top"/>
      <protection locked="0"/>
    </xf>
    <xf numFmtId="0" fontId="2" fillId="24" borderId="14" xfId="0" applyFont="1" applyFill="1" applyBorder="1" applyAlignment="1" applyProtection="1">
      <alignment horizontal="justify" vertical="top"/>
      <protection locked="0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24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20" fillId="0" borderId="16" xfId="0" applyFont="1" applyBorder="1"/>
    <xf numFmtId="0" fontId="2" fillId="26" borderId="26" xfId="0" applyFont="1" applyFill="1" applyBorder="1" applyAlignment="1" applyProtection="1">
      <alignment horizontal="justify" vertical="top"/>
      <protection locked="0"/>
    </xf>
    <xf numFmtId="0" fontId="2" fillId="26" borderId="25" xfId="0" applyFont="1" applyFill="1" applyBorder="1" applyAlignment="1" applyProtection="1">
      <alignment horizontal="justify" vertical="top"/>
      <protection locked="0"/>
    </xf>
    <xf numFmtId="0" fontId="2" fillId="26" borderId="24" xfId="0" applyFont="1" applyFill="1" applyBorder="1" applyAlignment="1" applyProtection="1">
      <alignment horizontal="justify" vertical="top"/>
      <protection locked="0"/>
    </xf>
    <xf numFmtId="0" fontId="2" fillId="26" borderId="27" xfId="0" applyFont="1" applyFill="1" applyBorder="1" applyAlignment="1" applyProtection="1">
      <alignment horizontal="justify" vertical="top"/>
      <protection locked="0"/>
    </xf>
    <xf numFmtId="0" fontId="2" fillId="26" borderId="0" xfId="0" applyFont="1" applyFill="1" applyAlignment="1" applyProtection="1">
      <alignment horizontal="justify" vertical="top"/>
      <protection locked="0"/>
    </xf>
    <xf numFmtId="0" fontId="2" fillId="26" borderId="15" xfId="0" applyFont="1" applyFill="1" applyBorder="1" applyAlignment="1" applyProtection="1">
      <alignment horizontal="justify" vertical="top"/>
      <protection locked="0"/>
    </xf>
    <xf numFmtId="0" fontId="2" fillId="26" borderId="21" xfId="0" applyFont="1" applyFill="1" applyBorder="1" applyAlignment="1" applyProtection="1">
      <alignment horizontal="justify" vertical="top"/>
      <protection locked="0"/>
    </xf>
    <xf numFmtId="0" fontId="2" fillId="26" borderId="22" xfId="0" applyFont="1" applyFill="1" applyBorder="1" applyAlignment="1" applyProtection="1">
      <alignment horizontal="justify" vertical="top"/>
      <protection locked="0"/>
    </xf>
    <xf numFmtId="0" fontId="2" fillId="26" borderId="23" xfId="0" applyFont="1" applyFill="1" applyBorder="1" applyAlignment="1" applyProtection="1">
      <alignment horizontal="justify" vertical="top"/>
      <protection locked="0"/>
    </xf>
    <xf numFmtId="0" fontId="21" fillId="25" borderId="12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168" fontId="22" fillId="24" borderId="12" xfId="0" applyNumberFormat="1" applyFont="1" applyFill="1" applyBorder="1" applyAlignment="1" applyProtection="1">
      <alignment horizontal="center" vertical="center"/>
      <protection locked="0"/>
    </xf>
    <xf numFmtId="168" fontId="22" fillId="24" borderId="13" xfId="0" applyNumberFormat="1" applyFont="1" applyFill="1" applyBorder="1" applyAlignment="1" applyProtection="1">
      <alignment horizontal="center" vertical="center"/>
      <protection locked="0"/>
    </xf>
    <xf numFmtId="168" fontId="22" fillId="24" borderId="14" xfId="0" applyNumberFormat="1" applyFont="1" applyFill="1" applyBorder="1" applyAlignment="1" applyProtection="1">
      <alignment horizontal="center" vertical="center"/>
      <protection locked="0"/>
    </xf>
    <xf numFmtId="0" fontId="20" fillId="24" borderId="0" xfId="0" applyFont="1" applyFill="1"/>
    <xf numFmtId="0" fontId="20" fillId="0" borderId="0" xfId="0" applyFont="1"/>
    <xf numFmtId="0" fontId="23" fillId="25" borderId="12" xfId="0" applyFont="1" applyFill="1" applyBorder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23" fillId="25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66" fontId="23" fillId="0" borderId="18" xfId="0" applyNumberFormat="1" applyFont="1" applyBorder="1" applyAlignment="1" applyProtection="1">
      <alignment horizontal="center" vertical="center"/>
      <protection locked="0"/>
    </xf>
    <xf numFmtId="166" fontId="23" fillId="0" borderId="16" xfId="0" applyNumberFormat="1" applyFont="1" applyBorder="1" applyAlignment="1" applyProtection="1">
      <alignment horizontal="center" vertical="center"/>
      <protection locked="0"/>
    </xf>
    <xf numFmtId="166" fontId="23" fillId="0" borderId="19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8" fillId="0" borderId="12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readingOrder="1"/>
    </xf>
    <xf numFmtId="49" fontId="32" fillId="0" borderId="13" xfId="0" applyNumberFormat="1" applyFont="1" applyBorder="1" applyAlignment="1">
      <alignment horizontal="center" vertical="center" readingOrder="1"/>
    </xf>
    <xf numFmtId="49" fontId="32" fillId="0" borderId="14" xfId="0" applyNumberFormat="1" applyFont="1" applyBorder="1" applyAlignment="1">
      <alignment horizontal="center" vertical="center" readingOrder="1"/>
    </xf>
    <xf numFmtId="0" fontId="21" fillId="0" borderId="0" xfId="0" applyFont="1" applyAlignment="1">
      <alignment horizontal="left"/>
    </xf>
    <xf numFmtId="0" fontId="21" fillId="0" borderId="15" xfId="0" applyFont="1" applyBorder="1" applyAlignment="1">
      <alignment horizontal="left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 applyProtection="1">
      <alignment horizontal="left" vertical="center"/>
      <protection locked="0"/>
    </xf>
    <xf numFmtId="0" fontId="24" fillId="24" borderId="13" xfId="0" applyFont="1" applyFill="1" applyBorder="1" applyAlignment="1" applyProtection="1">
      <alignment horizontal="left" vertical="center"/>
      <protection locked="0"/>
    </xf>
    <xf numFmtId="0" fontId="24" fillId="24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4" fillId="24" borderId="12" xfId="0" applyFont="1" applyFill="1" applyBorder="1" applyAlignment="1" applyProtection="1">
      <alignment horizontal="justify" vertical="center"/>
      <protection locked="0"/>
    </xf>
    <xf numFmtId="0" fontId="24" fillId="24" borderId="13" xfId="0" applyFont="1" applyFill="1" applyBorder="1" applyAlignment="1" applyProtection="1">
      <alignment horizontal="justify" vertical="center"/>
      <protection locked="0"/>
    </xf>
    <xf numFmtId="0" fontId="24" fillId="24" borderId="14" xfId="0" applyFont="1" applyFill="1" applyBorder="1" applyAlignment="1" applyProtection="1">
      <alignment horizontal="justify" vertical="center"/>
      <protection locked="0"/>
    </xf>
    <xf numFmtId="0" fontId="21" fillId="24" borderId="25" xfId="0" applyFont="1" applyFill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</cellXfs>
  <cellStyles count="48">
    <cellStyle name="20% - Accent1 2" xfId="46" xr:uid="{00000000-0005-0000-0000-000001000000}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Accent3 2" xfId="45" xr:uid="{00000000-0005-0000-0000-00000A000000}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D000000}"/>
    <cellStyle name="Heading 1 2" xfId="47" xr:uid="{00000000-0005-0000-0000-000021000000}"/>
    <cellStyle name="Incorrecto" xfId="32" builtinId="27" customBuiltin="1"/>
    <cellStyle name="Neutral" xfId="33" builtinId="28" customBuiltin="1"/>
    <cellStyle name="Normal" xfId="0" builtinId="0"/>
    <cellStyle name="Normal 2" xfId="43" xr:uid="{00000000-0005-0000-0000-000029000000}"/>
    <cellStyle name="Notas" xfId="34" builtinId="10" customBuiltin="1"/>
    <cellStyle name="Percent 2" xfId="44" xr:uid="{00000000-0005-0000-0000-00002C000000}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17">
    <dxf>
      <fill>
        <patternFill patternType="lightUp"/>
      </fill>
      <border>
        <left/>
        <right/>
        <bottom/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>
          <bgColor theme="0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lightUp"/>
      </fill>
    </dxf>
    <dxf>
      <fill>
        <patternFill patternType="lightUp"/>
      </fill>
      <border>
        <left/>
        <right/>
        <bottom/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>
          <bgColor theme="0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lightUp"/>
      </fill>
    </dxf>
    <dxf>
      <fill>
        <patternFill patternType="lightUp"/>
      </fill>
      <border>
        <left/>
        <right/>
        <bottom/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/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>
          <bgColor theme="0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lightUp"/>
      </fill>
    </dxf>
    <dxf>
      <fill>
        <patternFill>
          <bgColor theme="9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</xdr:row>
      <xdr:rowOff>0</xdr:rowOff>
    </xdr:from>
    <xdr:to>
      <xdr:col>36</xdr:col>
      <xdr:colOff>0</xdr:colOff>
      <xdr:row>4</xdr:row>
      <xdr:rowOff>202066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966960" y="1623060"/>
          <a:ext cx="0" cy="156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 Narrow"/>
            </a:rPr>
            <a:t>PROCEDIMIENTO: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27">
    <tabColor theme="4" tint="0.59999389629810485"/>
    <outlinePr summaryBelow="0" summaryRight="0"/>
    <pageSetUpPr fitToPage="1"/>
  </sheetPr>
  <dimension ref="A1:AK47"/>
  <sheetViews>
    <sheetView showGridLines="0" showRowColHeaders="0" tabSelected="1" zoomScale="85" zoomScaleNormal="85" workbookViewId="0">
      <selection activeCell="AK16" sqref="AK16"/>
    </sheetView>
  </sheetViews>
  <sheetFormatPr baseColWidth="10" defaultColWidth="0" defaultRowHeight="0" customHeight="1" zeroHeight="1" x14ac:dyDescent="0.2"/>
  <cols>
    <col min="1" max="1" width="1.140625" style="8" customWidth="1"/>
    <col min="2" max="2" width="3.28515625" style="8" customWidth="1"/>
    <col min="3" max="3" width="4.7109375" style="8" customWidth="1"/>
    <col min="4" max="4" width="3.28515625" style="8" customWidth="1"/>
    <col min="5" max="6" width="3.140625" style="8" customWidth="1"/>
    <col min="7" max="7" width="3" style="8" customWidth="1"/>
    <col min="8" max="9" width="3.85546875" style="8" customWidth="1"/>
    <col min="10" max="10" width="3.28515625" style="8" customWidth="1"/>
    <col min="11" max="11" width="3.5703125" style="8" customWidth="1"/>
    <col min="12" max="12" width="3.42578125" style="8" customWidth="1"/>
    <col min="13" max="13" width="3.140625" style="8" customWidth="1"/>
    <col min="14" max="15" width="3.28515625" style="8" customWidth="1"/>
    <col min="16" max="16" width="3.42578125" style="8" customWidth="1"/>
    <col min="17" max="17" width="3.140625" style="8" customWidth="1"/>
    <col min="18" max="19" width="3.5703125" style="8" customWidth="1"/>
    <col min="20" max="20" width="3.42578125" style="8" customWidth="1"/>
    <col min="21" max="21" width="3.28515625" style="8" customWidth="1"/>
    <col min="22" max="22" width="3.42578125" style="8" customWidth="1"/>
    <col min="23" max="23" width="3.28515625" style="8" customWidth="1"/>
    <col min="24" max="24" width="3.42578125" style="8" customWidth="1"/>
    <col min="25" max="25" width="3.140625" style="8" customWidth="1"/>
    <col min="26" max="26" width="3.5703125" style="8" customWidth="1"/>
    <col min="27" max="27" width="3.42578125" style="8" customWidth="1"/>
    <col min="28" max="28" width="3.5703125" style="8" customWidth="1"/>
    <col min="29" max="29" width="3.42578125" style="8" customWidth="1"/>
    <col min="30" max="30" width="7.7109375" style="8" customWidth="1"/>
    <col min="31" max="31" width="8.140625" style="8" customWidth="1"/>
    <col min="32" max="32" width="8" style="8" customWidth="1"/>
    <col min="33" max="33" width="3.42578125" style="9" customWidth="1"/>
    <col min="34" max="34" width="3.140625" style="9" customWidth="1"/>
    <col min="35" max="35" width="3.28515625" style="9" customWidth="1"/>
    <col min="36" max="36" width="3.140625" style="9" customWidth="1"/>
    <col min="37" max="37" width="6.85546875" style="2" customWidth="1"/>
    <col min="38" max="16384" width="4.5703125" style="2" hidden="1"/>
  </cols>
  <sheetData>
    <row r="1" spans="2:36" s="8" customFormat="1" ht="4.1500000000000004" customHeight="1" x14ac:dyDescent="0.2"/>
    <row r="2" spans="2:36" s="8" customFormat="1" ht="28.9" customHeight="1" x14ac:dyDescent="0.2">
      <c r="B2" s="93" t="s">
        <v>19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69" t="s">
        <v>20</v>
      </c>
      <c r="AF2" s="70"/>
      <c r="AG2" s="74" t="s">
        <v>84</v>
      </c>
      <c r="AH2" s="75"/>
      <c r="AI2" s="75"/>
      <c r="AJ2" s="76"/>
    </row>
    <row r="3" spans="2:36" s="8" customFormat="1" ht="28.9" customHeight="1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69" t="s">
        <v>21</v>
      </c>
      <c r="AF3" s="70"/>
      <c r="AG3" s="74" t="s">
        <v>83</v>
      </c>
      <c r="AH3" s="75"/>
      <c r="AI3" s="75"/>
      <c r="AJ3" s="76"/>
    </row>
    <row r="4" spans="2:36" s="8" customFormat="1" ht="28.9" customHeight="1" x14ac:dyDescent="0.2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69" t="s">
        <v>22</v>
      </c>
      <c r="AF4" s="70"/>
      <c r="AG4" s="74" t="s">
        <v>85</v>
      </c>
      <c r="AH4" s="75"/>
      <c r="AI4" s="75"/>
      <c r="AJ4" s="76"/>
    </row>
    <row r="5" spans="2:36" s="8" customFormat="1" ht="12.6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2:36" s="8" customFormat="1" ht="27" customHeight="1" thickBot="1" x14ac:dyDescent="0.25">
      <c r="B6" s="63" t="s">
        <v>0</v>
      </c>
      <c r="C6" s="63"/>
      <c r="D6" s="63"/>
      <c r="E6" s="63"/>
      <c r="G6" s="64">
        <f ca="1">NOW()</f>
        <v>44949.49480659722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AA6" s="67" t="s">
        <v>18</v>
      </c>
      <c r="AB6" s="67"/>
      <c r="AC6" s="67"/>
      <c r="AD6" s="68"/>
      <c r="AE6" s="71">
        <v>1</v>
      </c>
      <c r="AF6" s="72"/>
      <c r="AG6" s="72"/>
      <c r="AH6" s="72"/>
      <c r="AI6" s="72"/>
      <c r="AJ6" s="73"/>
    </row>
    <row r="7" spans="2:36" s="11" customFormat="1" ht="6" customHeight="1" x14ac:dyDescent="0.2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2:36" s="11" customFormat="1" ht="6" customHeight="1" x14ac:dyDescent="0.25">
      <c r="B8" s="12"/>
      <c r="C8" s="12"/>
      <c r="D8" s="12"/>
      <c r="E8" s="12"/>
      <c r="F8" s="12"/>
      <c r="G8" s="12"/>
      <c r="H8" s="12"/>
      <c r="I8" s="12"/>
      <c r="M8" s="12"/>
      <c r="N8" s="12"/>
      <c r="O8" s="12"/>
      <c r="P8" s="12"/>
      <c r="Q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2:36" s="13" customFormat="1" ht="27.75" customHeight="1" thickBot="1" x14ac:dyDescent="0.3">
      <c r="B9" s="77" t="s">
        <v>1</v>
      </c>
      <c r="C9" s="77"/>
      <c r="D9" s="77"/>
      <c r="E9" s="77"/>
      <c r="F9" s="78"/>
      <c r="G9" s="79" t="s">
        <v>82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AA9" s="67" t="s">
        <v>17</v>
      </c>
      <c r="AB9" s="67"/>
      <c r="AC9" s="67"/>
      <c r="AD9" s="68"/>
      <c r="AE9" s="82" t="s">
        <v>81</v>
      </c>
      <c r="AF9" s="83"/>
      <c r="AG9" s="83"/>
      <c r="AH9" s="83"/>
      <c r="AI9" s="83"/>
      <c r="AJ9" s="84"/>
    </row>
    <row r="10" spans="2:36" s="13" customFormat="1" ht="6.75" customHeight="1" x14ac:dyDescent="0.25">
      <c r="AJ10" s="14"/>
    </row>
    <row r="11" spans="2:36" s="1" customFormat="1" ht="21.75" customHeight="1" x14ac:dyDescent="0.2">
      <c r="B11" s="88" t="s">
        <v>2</v>
      </c>
      <c r="C11" s="88"/>
      <c r="D11" s="88"/>
      <c r="E11" s="88"/>
      <c r="F11" s="88"/>
      <c r="G11" s="85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7"/>
    </row>
    <row r="12" spans="2:36" s="1" customFormat="1" ht="21.75" customHeight="1" x14ac:dyDescent="0.2">
      <c r="B12" s="88" t="s">
        <v>3</v>
      </c>
      <c r="C12" s="88"/>
      <c r="D12" s="88"/>
      <c r="E12" s="88"/>
      <c r="F12" s="88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7"/>
    </row>
    <row r="13" spans="2:36" s="1" customFormat="1" ht="21.75" customHeight="1" x14ac:dyDescent="0.2">
      <c r="B13" s="88" t="s">
        <v>4</v>
      </c>
      <c r="C13" s="88"/>
      <c r="D13" s="88"/>
      <c r="E13" s="88"/>
      <c r="F13" s="88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7"/>
    </row>
    <row r="14" spans="2:36" s="8" customFormat="1" ht="6" customHeight="1" x14ac:dyDescent="0.2">
      <c r="B14" s="12"/>
      <c r="C14" s="15"/>
      <c r="D14" s="15"/>
      <c r="E14" s="15"/>
      <c r="F14" s="1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2:36" s="8" customFormat="1" ht="21.75" customHeight="1" x14ac:dyDescent="0.2">
      <c r="B15" s="47" t="s">
        <v>5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9"/>
    </row>
    <row r="16" spans="2:36" s="8" customFormat="1" ht="90" customHeight="1" x14ac:dyDescent="0.2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1"/>
    </row>
    <row r="17" spans="1:36" s="1" customFormat="1" ht="6" customHeight="1" x14ac:dyDescent="0.2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</row>
    <row r="18" spans="1:36" s="1" customFormat="1" ht="3.75" customHeight="1" x14ac:dyDescent="0.2">
      <c r="B18" s="1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36" s="1" customFormat="1" ht="21.75" customHeight="1" x14ac:dyDescent="0.2">
      <c r="B19" s="47" t="s">
        <v>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9"/>
    </row>
    <row r="20" spans="1:36" s="1" customFormat="1" ht="65.25" customHeight="1" x14ac:dyDescent="0.2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0"/>
    </row>
    <row r="21" spans="1:36" s="1" customFormat="1" ht="6" customHeight="1" x14ac:dyDescent="0.2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36" s="1" customFormat="1" ht="21.75" customHeight="1" x14ac:dyDescent="0.2">
      <c r="B22" s="47" t="s">
        <v>7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9"/>
    </row>
    <row r="23" spans="1:36" s="1" customFormat="1" ht="65.25" customHeight="1" x14ac:dyDescent="0.2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0"/>
    </row>
    <row r="24" spans="1:36" ht="13.9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1" customFormat="1" ht="21.75" customHeight="1" x14ac:dyDescent="0.2">
      <c r="B25" s="34" t="s">
        <v>8</v>
      </c>
      <c r="C25" s="34"/>
      <c r="D25" s="34"/>
      <c r="E25" s="34"/>
      <c r="F25" s="34"/>
      <c r="G25" s="34"/>
      <c r="H25" s="34"/>
      <c r="I25" s="35"/>
      <c r="J25" s="2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5"/>
    </row>
    <row r="26" spans="1:36" s="1" customFormat="1" ht="120.75" customHeight="1" x14ac:dyDescent="0.2">
      <c r="B26" s="34" t="s">
        <v>9</v>
      </c>
      <c r="C26" s="34"/>
      <c r="D26" s="34"/>
      <c r="E26" s="34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0"/>
    </row>
    <row r="27" spans="1:36" s="1" customFormat="1" ht="21.75" customHeight="1" x14ac:dyDescent="0.2"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3"/>
      <c r="U27" s="3"/>
      <c r="V27" s="3"/>
      <c r="W27" s="3"/>
      <c r="X27" s="3"/>
      <c r="Y27" s="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1" customFormat="1" ht="16.5" customHeight="1" x14ac:dyDescent="0.2">
      <c r="B28" s="60" t="s">
        <v>35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27" t="s">
        <v>36</v>
      </c>
      <c r="AG28" s="27"/>
      <c r="AH28" s="27"/>
      <c r="AI28" s="27"/>
      <c r="AJ28" s="27"/>
    </row>
    <row r="29" spans="1:36" ht="19.899999999999999" customHeight="1" x14ac:dyDescent="0.2">
      <c r="A29" s="2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  <c r="AF29" s="26"/>
      <c r="AG29" s="26"/>
      <c r="AH29" s="26"/>
      <c r="AI29" s="26"/>
      <c r="AJ29" s="26"/>
    </row>
    <row r="30" spans="1:36" ht="19.899999999999999" customHeight="1" x14ac:dyDescent="0.2">
      <c r="A30" s="2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3"/>
      <c r="AF30" s="26"/>
      <c r="AG30" s="26"/>
      <c r="AH30" s="26"/>
      <c r="AI30" s="26"/>
      <c r="AJ30" s="26"/>
    </row>
    <row r="31" spans="1:36" ht="19.899999999999999" customHeight="1" x14ac:dyDescent="0.2">
      <c r="A31" s="2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3"/>
      <c r="AF31" s="26"/>
      <c r="AG31" s="26"/>
      <c r="AH31" s="26"/>
      <c r="AI31" s="26"/>
      <c r="AJ31" s="26"/>
    </row>
    <row r="32" spans="1:36" ht="19.899999999999999" customHeight="1" x14ac:dyDescent="0.2">
      <c r="A32" s="2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3"/>
      <c r="AF32" s="26"/>
      <c r="AG32" s="26"/>
      <c r="AH32" s="26"/>
      <c r="AI32" s="26"/>
      <c r="AJ32" s="26"/>
    </row>
    <row r="33" spans="1:36" ht="19.899999999999999" customHeight="1" x14ac:dyDescent="0.2">
      <c r="A33" s="2"/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3"/>
      <c r="AF33" s="26"/>
      <c r="AG33" s="26"/>
      <c r="AH33" s="26"/>
      <c r="AI33" s="26"/>
      <c r="AJ33" s="26"/>
    </row>
    <row r="34" spans="1:36" ht="26.25" customHeight="1" x14ac:dyDescent="0.2">
      <c r="A34" s="2"/>
      <c r="B34" s="1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G34" s="2"/>
      <c r="AH34" s="2"/>
      <c r="AI34" s="2"/>
      <c r="AJ34" s="2"/>
    </row>
    <row r="35" spans="1:36" ht="15.75" x14ac:dyDescent="0.2">
      <c r="A35" s="2"/>
      <c r="B35" s="51" t="s">
        <v>10</v>
      </c>
      <c r="C35" s="51"/>
      <c r="D35" s="51"/>
      <c r="E35" s="51"/>
      <c r="F35" s="51"/>
      <c r="G35" s="52" t="s">
        <v>0</v>
      </c>
      <c r="H35" s="53"/>
      <c r="I35" s="55"/>
      <c r="J35" s="56"/>
      <c r="K35" s="56"/>
      <c r="L35" s="57"/>
      <c r="M35" s="6"/>
      <c r="N35" s="6"/>
      <c r="O35" s="6"/>
      <c r="P35" s="6"/>
      <c r="Q35" s="6"/>
      <c r="R35" s="2"/>
      <c r="S35" s="52" t="s">
        <v>11</v>
      </c>
      <c r="T35" s="52"/>
      <c r="U35" s="53"/>
      <c r="V35" s="7"/>
      <c r="W35" s="6"/>
      <c r="X35" s="2"/>
      <c r="Y35" s="52" t="s">
        <v>12</v>
      </c>
      <c r="Z35" s="52"/>
      <c r="AA35" s="52"/>
      <c r="AB35" s="52"/>
      <c r="AC35" s="53"/>
      <c r="AD35" s="50"/>
      <c r="AE35" s="50"/>
      <c r="AF35" s="50"/>
      <c r="AG35" s="50"/>
      <c r="AH35" s="50"/>
      <c r="AI35" s="6"/>
      <c r="AJ35" s="6"/>
    </row>
    <row r="36" spans="1:36" ht="21.75" customHeight="1" x14ac:dyDescent="0.2">
      <c r="A36" s="2"/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5" customHeight="1" x14ac:dyDescent="0.2">
      <c r="A37" s="2"/>
      <c r="B37" s="47" t="s">
        <v>37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36" ht="25.15" customHeight="1" x14ac:dyDescent="0.2">
      <c r="A38" s="2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</row>
    <row r="39" spans="1:36" ht="25.15" customHeight="1" x14ac:dyDescent="0.2">
      <c r="A39" s="2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3"/>
    </row>
    <row r="40" spans="1:36" ht="25.15" customHeight="1" x14ac:dyDescent="0.2">
      <c r="A40" s="2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6"/>
    </row>
    <row r="41" spans="1:36" ht="66.599999999999994" customHeight="1" thickBot="1" x14ac:dyDescent="0.25">
      <c r="A41" s="2"/>
      <c r="B41" s="2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2"/>
    </row>
    <row r="42" spans="1:36" ht="13.5" customHeight="1" x14ac:dyDescent="0.2">
      <c r="A42" s="2"/>
      <c r="B42" s="2"/>
      <c r="C42" s="36" t="s">
        <v>13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59" t="s">
        <v>14</v>
      </c>
      <c r="AA42" s="59"/>
      <c r="AB42" s="59"/>
      <c r="AC42" s="59"/>
      <c r="AD42" s="59"/>
      <c r="AE42" s="59"/>
      <c r="AF42" s="59"/>
      <c r="AG42" s="59"/>
      <c r="AH42" s="59"/>
      <c r="AI42" s="59"/>
      <c r="AJ42" s="2"/>
    </row>
    <row r="43" spans="1:36" ht="13.5" customHeight="1" x14ac:dyDescent="0.2">
      <c r="A43" s="2"/>
      <c r="B43" s="2"/>
      <c r="C43" s="54" t="s">
        <v>15</v>
      </c>
      <c r="D43" s="54"/>
      <c r="E43" s="54"/>
      <c r="F43" s="58"/>
      <c r="G43" s="58"/>
      <c r="H43" s="58"/>
      <c r="I43" s="58"/>
      <c r="J43" s="58"/>
      <c r="K43" s="58"/>
      <c r="L43" s="58"/>
      <c r="M43" s="58"/>
      <c r="N43" s="5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54" t="s">
        <v>15</v>
      </c>
      <c r="AA43" s="54"/>
      <c r="AB43" s="54"/>
      <c r="AC43" s="58"/>
      <c r="AD43" s="58"/>
      <c r="AE43" s="58"/>
      <c r="AF43" s="58"/>
      <c r="AG43" s="58"/>
      <c r="AH43" s="58"/>
      <c r="AI43" s="58"/>
      <c r="AJ43" s="2"/>
    </row>
    <row r="44" spans="1:36" ht="18.75" customHeight="1" x14ac:dyDescent="0.2">
      <c r="A44" s="2"/>
      <c r="B44" s="2"/>
      <c r="C44" s="54" t="s">
        <v>16</v>
      </c>
      <c r="D44" s="54"/>
      <c r="E44" s="5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54" t="s">
        <v>16</v>
      </c>
      <c r="AA44" s="54"/>
      <c r="AB44" s="54"/>
      <c r="AC44" s="2"/>
      <c r="AD44" s="2"/>
      <c r="AE44" s="2"/>
      <c r="AF44" s="2"/>
      <c r="AG44" s="2"/>
      <c r="AH44" s="2"/>
      <c r="AI44" s="2"/>
      <c r="AJ44" s="2"/>
    </row>
    <row r="45" spans="1:36" s="9" customFormat="1" ht="18.600000000000001" customHeight="1" x14ac:dyDescent="0.2">
      <c r="A45" s="18"/>
      <c r="B45" s="18"/>
      <c r="C45" s="19"/>
      <c r="D45" s="19"/>
      <c r="E45" s="1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9"/>
      <c r="AA45" s="19"/>
      <c r="AB45" s="19"/>
      <c r="AC45" s="18"/>
      <c r="AD45" s="18"/>
    </row>
    <row r="46" spans="1:36" s="9" customFormat="1" ht="13.9" customHeight="1" x14ac:dyDescent="0.2">
      <c r="A46" s="18" t="s">
        <v>23</v>
      </c>
      <c r="B46" s="18" t="str">
        <f>AA6</f>
        <v>NOVEDAD No.:</v>
      </c>
      <c r="C46" s="18" t="s">
        <v>24</v>
      </c>
      <c r="D46" s="18" t="str">
        <f>B6</f>
        <v>Fecha:</v>
      </c>
      <c r="E46" s="19" t="str">
        <f>B9</f>
        <v>Se define como:</v>
      </c>
      <c r="F46" s="18" t="str">
        <f>AA9</f>
        <v>SISTEMA:</v>
      </c>
      <c r="G46" s="19" t="str">
        <f>B11</f>
        <v>Nombre:</v>
      </c>
      <c r="H46" s="19" t="str">
        <f>B12</f>
        <v>Cargo:</v>
      </c>
      <c r="I46" s="18" t="str">
        <f>B13</f>
        <v>Empresa:</v>
      </c>
      <c r="J46" s="18" t="str">
        <f>B15</f>
        <v xml:space="preserve">DESCRIPCIÓN DE LA NOVEDAD </v>
      </c>
      <c r="K46" s="18" t="str">
        <f>B19</f>
        <v>CORRECCIÓN / TRATAMIENTO INMEDIATO</v>
      </c>
      <c r="L46" s="18" t="str">
        <f>B22</f>
        <v>ANÁLISIS DE CAUSAS</v>
      </c>
      <c r="M46" s="18" t="str">
        <f>B25</f>
        <v>Tipo de acción a tomar:</v>
      </c>
      <c r="N46" s="18" t="str">
        <f>B26</f>
        <v>Sustentación:</v>
      </c>
      <c r="O46" s="18" t="str">
        <f>B28</f>
        <v>ACTIVIDADES</v>
      </c>
      <c r="P46" s="18" t="s">
        <v>26</v>
      </c>
      <c r="Q46" s="18" t="s">
        <v>27</v>
      </c>
      <c r="R46" s="18" t="s">
        <v>28</v>
      </c>
      <c r="S46" s="18" t="s">
        <v>29</v>
      </c>
      <c r="T46" s="20" t="str">
        <f>AF28</f>
        <v>Tiempo Límite</v>
      </c>
      <c r="U46" s="20" t="s">
        <v>30</v>
      </c>
      <c r="V46" s="20" t="s">
        <v>31</v>
      </c>
      <c r="W46" s="20" t="s">
        <v>32</v>
      </c>
      <c r="X46" s="18" t="s">
        <v>33</v>
      </c>
      <c r="Y46" s="18" t="str">
        <f>G35</f>
        <v>Fecha:</v>
      </c>
      <c r="Z46" s="18" t="str">
        <f>S35</f>
        <v>Cumplido:</v>
      </c>
      <c r="AA46" s="18" t="str">
        <f>Y35</f>
        <v>Estado de la NC:</v>
      </c>
      <c r="AB46" s="18" t="str">
        <f>B37</f>
        <v>SUSTENTACION DE REULTADOS DE EVALUACION DE EFICACIA DEL HALLAZGO</v>
      </c>
      <c r="AC46" s="19" t="str">
        <f>B9</f>
        <v>Se define como:</v>
      </c>
      <c r="AD46" s="21">
        <v>2</v>
      </c>
      <c r="AE46" s="19"/>
    </row>
    <row r="47" spans="1:36" ht="13.9" customHeight="1" x14ac:dyDescent="0.2">
      <c r="A47" s="18" t="str">
        <f ca="1">CONCATENATE(B47,"-",C47,"-",AC47)</f>
        <v>3-2023-Q/R</v>
      </c>
      <c r="B47" s="18">
        <f>REPORTE!B2+1</f>
        <v>3</v>
      </c>
      <c r="C47" s="18">
        <f ca="1">YEAR(FACHA)</f>
        <v>2023</v>
      </c>
      <c r="D47" s="18">
        <f ca="1">FACHA</f>
        <v>44949.49480659722</v>
      </c>
      <c r="E47" s="18" t="str">
        <f>DEFINICION</f>
        <v>QUEJA O RECLAMO DE CLIENTE</v>
      </c>
      <c r="F47" s="18" t="str">
        <f>SISTEMA</f>
        <v>NICC</v>
      </c>
      <c r="G47" s="18">
        <f>NOMBRE</f>
        <v>0</v>
      </c>
      <c r="H47" s="18">
        <f>CARGO</f>
        <v>0</v>
      </c>
      <c r="I47" s="18">
        <f>EMPRESA</f>
        <v>0</v>
      </c>
      <c r="J47" s="18">
        <f>DESCRIPCION</f>
        <v>0</v>
      </c>
      <c r="K47" s="18">
        <f>CORRECCION</f>
        <v>0</v>
      </c>
      <c r="L47" s="18">
        <f>CAUSAS</f>
        <v>0</v>
      </c>
      <c r="M47" s="18">
        <f>CLASIFICACION</f>
        <v>0</v>
      </c>
      <c r="N47" s="18">
        <f>SUSTENTACION</f>
        <v>0</v>
      </c>
      <c r="O47" s="18">
        <f>ACTIVIDAD1</f>
        <v>0</v>
      </c>
      <c r="P47" s="18">
        <f>ACTIVIDAD2</f>
        <v>0</v>
      </c>
      <c r="Q47" s="18">
        <f>ACTIVIDAD3</f>
        <v>0</v>
      </c>
      <c r="R47" s="18">
        <f>ACTIVIDAD4</f>
        <v>0</v>
      </c>
      <c r="S47" s="20">
        <f>ACTIVIDAD5</f>
        <v>0</v>
      </c>
      <c r="T47" s="20">
        <f>TIEMPO1</f>
        <v>0</v>
      </c>
      <c r="U47" s="20">
        <f>TIEMPO2</f>
        <v>0</v>
      </c>
      <c r="V47" s="20">
        <f>TIEMPO3</f>
        <v>0</v>
      </c>
      <c r="W47" s="20">
        <f>TIEMPO4</f>
        <v>0</v>
      </c>
      <c r="X47" s="22">
        <f>TIEMPO5</f>
        <v>0</v>
      </c>
      <c r="Y47" s="22">
        <f>FSEGUIMIENTO</f>
        <v>0</v>
      </c>
      <c r="Z47" s="18">
        <f>CUMPLIMIENTO</f>
        <v>0</v>
      </c>
      <c r="AA47" s="18">
        <f>ESTADO</f>
        <v>0</v>
      </c>
      <c r="AB47" s="18">
        <f>EFICACIA</f>
        <v>0</v>
      </c>
      <c r="AC47" s="18" t="str">
        <f>IF(E47="NO CONFORMIDAD REAL","NCR",IF(E47="NO CONFORMIDAD POTENCIAL","NCP",IF(E47="QUEJA O RECLAMO DE CLIENTE","Q/R","OP")))</f>
        <v>Q/R</v>
      </c>
      <c r="AD47" s="18">
        <f ca="1">MONTH(D47)</f>
        <v>1</v>
      </c>
      <c r="AE47" s="18"/>
    </row>
  </sheetData>
  <sheetProtection selectLockedCells="1"/>
  <dataConsolidate/>
  <mergeCells count="62">
    <mergeCell ref="B22:AJ22"/>
    <mergeCell ref="B23:AJ23"/>
    <mergeCell ref="B15:AJ15"/>
    <mergeCell ref="B16:AJ16"/>
    <mergeCell ref="B17:AJ17"/>
    <mergeCell ref="B19:AJ19"/>
    <mergeCell ref="B20:AJ20"/>
    <mergeCell ref="B9:F9"/>
    <mergeCell ref="G9:Y9"/>
    <mergeCell ref="AA9:AD9"/>
    <mergeCell ref="AE9:AJ9"/>
    <mergeCell ref="G13:AJ13"/>
    <mergeCell ref="G12:AJ12"/>
    <mergeCell ref="G11:AJ11"/>
    <mergeCell ref="B11:F11"/>
    <mergeCell ref="B12:F12"/>
    <mergeCell ref="B13:F13"/>
    <mergeCell ref="B6:E6"/>
    <mergeCell ref="G6:Y6"/>
    <mergeCell ref="AA6:AD6"/>
    <mergeCell ref="AE2:AF2"/>
    <mergeCell ref="AE6:AJ6"/>
    <mergeCell ref="AG2:AJ2"/>
    <mergeCell ref="AE3:AF3"/>
    <mergeCell ref="AG3:AJ3"/>
    <mergeCell ref="AE4:AF4"/>
    <mergeCell ref="AG4:AJ4"/>
    <mergeCell ref="B2:AD4"/>
    <mergeCell ref="Z44:AB44"/>
    <mergeCell ref="C44:E44"/>
    <mergeCell ref="I35:L35"/>
    <mergeCell ref="Y35:AC35"/>
    <mergeCell ref="B26:E26"/>
    <mergeCell ref="B30:AE30"/>
    <mergeCell ref="B29:AE29"/>
    <mergeCell ref="C43:E43"/>
    <mergeCell ref="Z43:AB43"/>
    <mergeCell ref="Z41:AI41"/>
    <mergeCell ref="AC43:AI43"/>
    <mergeCell ref="F43:N43"/>
    <mergeCell ref="Z42:AI42"/>
    <mergeCell ref="AF32:AJ32"/>
    <mergeCell ref="B28:AE28"/>
    <mergeCell ref="B32:AE32"/>
    <mergeCell ref="C42:N42"/>
    <mergeCell ref="C41:N41"/>
    <mergeCell ref="B38:AJ40"/>
    <mergeCell ref="AF33:AJ33"/>
    <mergeCell ref="B37:AJ37"/>
    <mergeCell ref="AD35:AH35"/>
    <mergeCell ref="B33:AE33"/>
    <mergeCell ref="B35:F35"/>
    <mergeCell ref="G35:H35"/>
    <mergeCell ref="S35:U35"/>
    <mergeCell ref="J25:X25"/>
    <mergeCell ref="AF30:AJ30"/>
    <mergeCell ref="AF28:AJ28"/>
    <mergeCell ref="F26:AJ26"/>
    <mergeCell ref="B31:AE31"/>
    <mergeCell ref="AF31:AJ31"/>
    <mergeCell ref="AF29:AJ29"/>
    <mergeCell ref="B25:I25"/>
  </mergeCells>
  <phoneticPr fontId="0" type="noConversion"/>
  <conditionalFormatting sqref="B38:AJ40">
    <cfRule type="expression" dxfId="16" priority="6" stopIfTrue="1">
      <formula>$AD$35=""</formula>
    </cfRule>
    <cfRule type="expression" dxfId="15" priority="22" stopIfTrue="1">
      <formula>$AD$35="CERRADA"</formula>
    </cfRule>
  </conditionalFormatting>
  <conditionalFormatting sqref="F26:AJ26">
    <cfRule type="expression" dxfId="14" priority="12" stopIfTrue="1">
      <formula>#REF!="OPORTUNIDAD DE MEJORAMIENTO INTERNA"</formula>
    </cfRule>
    <cfRule type="expression" dxfId="13" priority="13" stopIfTrue="1">
      <formula>#REF!="OBSERVACION DE AUDITORIA"</formula>
    </cfRule>
    <cfRule type="expression" dxfId="12" priority="14" stopIfTrue="1">
      <formula>#REF!="OPORTUNIDAD DE MEJORAMIENTO EXTERNA"</formula>
    </cfRule>
    <cfRule type="expression" dxfId="11" priority="15" stopIfTrue="1">
      <formula>#REF!="OBSERVACION DE AUDITORIA"</formula>
    </cfRule>
    <cfRule type="expression" dxfId="10" priority="16" stopIfTrue="1">
      <formula>#REF!="QUEJA O RECLAMO DE CLIENTE"</formula>
    </cfRule>
  </conditionalFormatting>
  <conditionalFormatting sqref="J25:X25">
    <cfRule type="expression" dxfId="9" priority="7" stopIfTrue="1">
      <formula>#REF!="OPORTUNIDAD DE MEJORAMIENTO INTERNA"</formula>
    </cfRule>
    <cfRule type="expression" dxfId="8" priority="8" stopIfTrue="1">
      <formula>#REF!="OBSERVACION DE AUDITORIA"</formula>
    </cfRule>
    <cfRule type="expression" dxfId="7" priority="9" stopIfTrue="1">
      <formula>#REF!="OPORTUNIDAD DE MEJORAMIENTO EXTERNA"</formula>
    </cfRule>
    <cfRule type="expression" dxfId="6" priority="10" stopIfTrue="1">
      <formula>#REF!="OBSERVACION DE AUDITORIA"</formula>
    </cfRule>
    <cfRule type="expression" dxfId="5" priority="11" stopIfTrue="1">
      <formula>#REF!="QUEJA O RECLAMO DE CLIENTE"</formula>
    </cfRule>
  </conditionalFormatting>
  <conditionalFormatting sqref="B23:AJ23">
    <cfRule type="expression" dxfId="4" priority="1" stopIfTrue="1">
      <formula>$G$9="OPORTUNIDAD DE MEJORAMIENTO INTERNA"</formula>
    </cfRule>
    <cfRule type="expression" dxfId="3" priority="2" stopIfTrue="1">
      <formula>$G$9="OBSERVACION DE AUDITORIA"</formula>
    </cfRule>
    <cfRule type="expression" dxfId="2" priority="3" stopIfTrue="1">
      <formula>$G$9="OPORTUNIDAD DE MEJORAMIENTO EXTERNA"</formula>
    </cfRule>
    <cfRule type="expression" dxfId="1" priority="4" stopIfTrue="1">
      <formula>$G$9="OBSERVACION DE AUDITORIA"</formula>
    </cfRule>
    <cfRule type="expression" dxfId="0" priority="5" stopIfTrue="1">
      <formula>$G$9="QUEJA O RECLAMO DE CLIENTE"</formula>
    </cfRule>
  </conditionalFormatting>
  <dataValidations xWindow="1080" yWindow="897" count="5">
    <dataValidation type="list" allowBlank="1" showInputMessage="1" showErrorMessage="1" error="EL TEXTO DEFINIDO NO CORRESPONDE A LOS CONTENIDOS DEFINIDOS EN LA LISTA DESPLEGABLE_x000a__x000a_ACCION CORRECTIVA_x000a_ACCION PREVENTIVA_x000a_AUSENCIA DE NO CONFORMIDAD_x000a_" promptTitle="LISTA DESPLEGABLE:" prompt="ACCION CORRECTIVA_x000a_ACCION PREVENTIVA_x000a_AUSENCIA DE NO CONFORMIDAD" sqref="J25:X25" xr:uid="{00000000-0002-0000-0000-000000000000}">
      <formula1>"ACCION CORRECTIVA, ACCION PREVENTIVA, AUSENCIA DE NO CONFORMIDAD"</formula1>
    </dataValidation>
    <dataValidation type="list" allowBlank="1" showInputMessage="1" showErrorMessage="1" errorTitle="TEXTO INCORRECTO:" error="EL TEXTO DEFINIO NO CORRESPONDE A LOS CONTENIDOS DEFINIDOS EN LA LISTA DESPLEGABLE_x000a__x000a_SI_x000a_NO_x000a_N.A. (NO APLICA)" promptTitle="LISTA DESPLEGABLE:" prompt="SI_x000a_NO_x000a_N.A. (NO APLICA)" sqref="V35" xr:uid="{00000000-0002-0000-0000-000001000000}">
      <formula1>"SI,NO,N.A"</formula1>
    </dataValidation>
    <dataValidation type="list" allowBlank="1" showInputMessage="1" showErrorMessage="1" errorTitle="ESTADO INCORRECTO:" error="EL TEXTO DEFINIO NO CORRESPONDE A LOS CONTENIDOS DEFINIDOS EN LA LISTA DESPLEGABLE_x000a__x000a_ABIERTA_x000a_CERRADA_x000a_N.A. (NO APLICA)" promptTitle="LISTA DESPLEGABLE:" prompt="ABIERTA_x000a_CERRADA_x000a_N.A. (NO APLICA)" sqref="AD35:AH35" xr:uid="{00000000-0002-0000-0000-000002000000}">
      <formula1>"ABIERTA,CERRADA,N.A."</formula1>
    </dataValidation>
    <dataValidation type="list" allowBlank="1" showInputMessage="1" showErrorMessage="1" sqref="AE9:AJ9" xr:uid="{00000000-0002-0000-0000-000003000000}">
      <formula1>"NICC"</formula1>
    </dataValidation>
    <dataValidation type="list" allowBlank="1" showInputMessage="1" showErrorMessage="1" sqref="G9:Y9" xr:uid="{00000000-0002-0000-0000-000004000000}">
      <formula1>"NO CONFORMIDAD REAL, NO CONFORMIDAD POTENCIAL,QUEJA O RECLAMO DE CLIENTE,OPORTUNIDAD DE MEJORAMIENTO EXTERNA,OPORTUNIDAD DE MEJORAMIENTO INTERNA"</formula1>
    </dataValidation>
  </dataValidations>
  <printOptions horizontalCentered="1" verticalCentered="1"/>
  <pageMargins left="0.32" right="0.25" top="0.22" bottom="0.22" header="0" footer="0"/>
  <pageSetup scale="65" orientation="portrait" horizontalDpi="4294967292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3"/>
  <sheetViews>
    <sheetView workbookViewId="0">
      <selection activeCell="A4" sqref="A4"/>
    </sheetView>
  </sheetViews>
  <sheetFormatPr baseColWidth="10" defaultColWidth="9.140625" defaultRowHeight="12.75" x14ac:dyDescent="0.2"/>
  <cols>
    <col min="1" max="1" width="27.7109375" customWidth="1"/>
    <col min="4" max="4" width="10.140625" bestFit="1" customWidth="1"/>
    <col min="20" max="25" width="10.140625" bestFit="1" customWidth="1"/>
  </cols>
  <sheetData>
    <row r="1" spans="1:30" x14ac:dyDescent="0.2">
      <c r="A1" t="s">
        <v>23</v>
      </c>
      <c r="B1" t="s">
        <v>38</v>
      </c>
      <c r="C1" t="s">
        <v>24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7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</row>
    <row r="2" spans="1:30" x14ac:dyDescent="0.2">
      <c r="A2" t="s">
        <v>69</v>
      </c>
      <c r="B2">
        <v>2</v>
      </c>
      <c r="C2">
        <v>2015</v>
      </c>
      <c r="D2" s="17">
        <v>42315.828921875</v>
      </c>
      <c r="E2" t="s">
        <v>25</v>
      </c>
      <c r="F2" t="s">
        <v>72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 s="17">
        <v>2</v>
      </c>
      <c r="U2" s="17">
        <v>2</v>
      </c>
      <c r="V2" s="17">
        <v>2</v>
      </c>
      <c r="W2" s="17">
        <v>2</v>
      </c>
      <c r="X2" s="17">
        <v>2</v>
      </c>
      <c r="Y2" s="17" t="s">
        <v>68</v>
      </c>
      <c r="Z2" t="s">
        <v>67</v>
      </c>
      <c r="AA2" t="s">
        <v>70</v>
      </c>
      <c r="AB2">
        <v>2</v>
      </c>
      <c r="AC2" t="s">
        <v>66</v>
      </c>
      <c r="AD2">
        <v>11</v>
      </c>
    </row>
    <row r="3" spans="1:30" x14ac:dyDescent="0.2">
      <c r="A3" t="s">
        <v>65</v>
      </c>
      <c r="B3">
        <v>1</v>
      </c>
      <c r="C3">
        <v>2015</v>
      </c>
      <c r="D3" s="17">
        <v>42315.828590740741</v>
      </c>
      <c r="E3" t="s">
        <v>25</v>
      </c>
      <c r="F3" t="s">
        <v>72</v>
      </c>
      <c r="G3" t="s">
        <v>73</v>
      </c>
      <c r="H3" t="s">
        <v>74</v>
      </c>
      <c r="I3" t="s">
        <v>75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 s="17">
        <v>1</v>
      </c>
      <c r="U3" s="17">
        <v>1</v>
      </c>
      <c r="V3" s="17">
        <v>1</v>
      </c>
      <c r="W3" s="17">
        <v>1</v>
      </c>
      <c r="X3" s="17">
        <v>1</v>
      </c>
      <c r="Y3" s="17" t="s">
        <v>68</v>
      </c>
      <c r="Z3" t="s">
        <v>67</v>
      </c>
      <c r="AA3" t="s">
        <v>34</v>
      </c>
      <c r="AB3">
        <v>1</v>
      </c>
      <c r="AC3" t="s">
        <v>66</v>
      </c>
      <c r="AD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3"/>
  <sheetViews>
    <sheetView workbookViewId="0">
      <selection activeCell="A4" sqref="A4"/>
    </sheetView>
  </sheetViews>
  <sheetFormatPr baseColWidth="10" defaultColWidth="9.140625" defaultRowHeight="12.75" x14ac:dyDescent="0.2"/>
  <cols>
    <col min="4" max="4" width="10.140625" style="17" bestFit="1" customWidth="1"/>
    <col min="20" max="24" width="10.140625" style="17" bestFit="1" customWidth="1"/>
    <col min="25" max="25" width="8.85546875" style="17"/>
  </cols>
  <sheetData>
    <row r="1" spans="1:30" x14ac:dyDescent="0.2">
      <c r="A1" t="s">
        <v>23</v>
      </c>
      <c r="B1" t="s">
        <v>38</v>
      </c>
      <c r="C1" t="s">
        <v>24</v>
      </c>
      <c r="D1" s="17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7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s="17" t="s">
        <v>54</v>
      </c>
      <c r="U1" s="17" t="s">
        <v>55</v>
      </c>
      <c r="V1" s="17" t="s">
        <v>56</v>
      </c>
      <c r="W1" s="17" t="s">
        <v>57</v>
      </c>
      <c r="X1" s="17" t="s">
        <v>58</v>
      </c>
      <c r="Y1" s="17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</row>
    <row r="2" spans="1:30" x14ac:dyDescent="0.2">
      <c r="A2" t="s">
        <v>71</v>
      </c>
      <c r="B2">
        <v>5</v>
      </c>
      <c r="C2">
        <v>2015</v>
      </c>
      <c r="D2" s="17">
        <v>42315</v>
      </c>
      <c r="E2" t="s">
        <v>25</v>
      </c>
      <c r="F2" t="s">
        <v>72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>
        <v>5</v>
      </c>
      <c r="M2">
        <v>0</v>
      </c>
      <c r="N2">
        <v>5</v>
      </c>
      <c r="O2">
        <v>0</v>
      </c>
      <c r="P2">
        <v>0</v>
      </c>
      <c r="Q2">
        <v>0</v>
      </c>
      <c r="R2">
        <v>0</v>
      </c>
      <c r="S2">
        <v>0</v>
      </c>
      <c r="T2" s="17">
        <v>5</v>
      </c>
      <c r="U2" s="17">
        <v>5</v>
      </c>
      <c r="V2" s="17">
        <v>5</v>
      </c>
      <c r="W2" s="17">
        <v>5</v>
      </c>
      <c r="X2" s="17">
        <v>5</v>
      </c>
      <c r="Y2" s="17" t="s">
        <v>68</v>
      </c>
      <c r="Z2" t="s">
        <v>67</v>
      </c>
      <c r="AA2" t="s">
        <v>70</v>
      </c>
      <c r="AB2">
        <v>5</v>
      </c>
      <c r="AC2" t="s">
        <v>66</v>
      </c>
      <c r="AD2">
        <v>11</v>
      </c>
    </row>
    <row r="3" spans="1:30" x14ac:dyDescent="0.2">
      <c r="A3" t="s">
        <v>69</v>
      </c>
      <c r="B3">
        <v>2</v>
      </c>
      <c r="C3">
        <v>2015</v>
      </c>
      <c r="D3" s="17">
        <v>42315.828921875</v>
      </c>
      <c r="E3" t="s">
        <v>25</v>
      </c>
      <c r="F3" t="s">
        <v>72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0</v>
      </c>
      <c r="N3">
        <v>2</v>
      </c>
      <c r="O3">
        <v>0</v>
      </c>
      <c r="P3">
        <v>0</v>
      </c>
      <c r="Q3">
        <v>0</v>
      </c>
      <c r="R3">
        <v>0</v>
      </c>
      <c r="S3">
        <v>0</v>
      </c>
      <c r="T3" s="17">
        <v>2</v>
      </c>
      <c r="U3" s="17">
        <v>2</v>
      </c>
      <c r="V3" s="17">
        <v>2</v>
      </c>
      <c r="W3" s="17">
        <v>2</v>
      </c>
      <c r="X3" s="17">
        <v>2</v>
      </c>
      <c r="Y3" s="17" t="s">
        <v>68</v>
      </c>
      <c r="Z3" t="s">
        <v>67</v>
      </c>
      <c r="AA3" t="s">
        <v>70</v>
      </c>
      <c r="AB3">
        <v>2</v>
      </c>
      <c r="AC3" t="s">
        <v>66</v>
      </c>
      <c r="AD3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 filterMode="1"/>
  <dimension ref="A1:AD3"/>
  <sheetViews>
    <sheetView workbookViewId="0">
      <selection activeCell="C2" sqref="C2"/>
    </sheetView>
  </sheetViews>
  <sheetFormatPr baseColWidth="10" defaultColWidth="9.140625" defaultRowHeight="12.75" x14ac:dyDescent="0.2"/>
  <cols>
    <col min="1" max="1" width="27.7109375" customWidth="1"/>
    <col min="4" max="4" width="10.140625" bestFit="1" customWidth="1"/>
    <col min="20" max="25" width="10.140625" bestFit="1" customWidth="1"/>
  </cols>
  <sheetData>
    <row r="1" spans="1:30" x14ac:dyDescent="0.2">
      <c r="A1" t="s">
        <v>23</v>
      </c>
      <c r="B1" t="s">
        <v>38</v>
      </c>
      <c r="C1" t="s">
        <v>24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7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</row>
    <row r="2" spans="1:30" hidden="1" x14ac:dyDescent="0.2">
      <c r="A2" t="s">
        <v>69</v>
      </c>
      <c r="B2">
        <v>2</v>
      </c>
      <c r="C2">
        <v>2015</v>
      </c>
      <c r="D2" s="17">
        <v>42315.828921875</v>
      </c>
      <c r="E2" t="s">
        <v>25</v>
      </c>
      <c r="F2" t="s">
        <v>72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 s="17">
        <v>2</v>
      </c>
      <c r="U2" s="17">
        <v>2</v>
      </c>
      <c r="V2" s="17">
        <v>2</v>
      </c>
      <c r="W2" s="17">
        <v>2</v>
      </c>
      <c r="X2" s="17">
        <v>2</v>
      </c>
      <c r="Y2" s="17" t="s">
        <v>68</v>
      </c>
      <c r="Z2" t="s">
        <v>67</v>
      </c>
      <c r="AA2" t="s">
        <v>70</v>
      </c>
      <c r="AB2">
        <v>2</v>
      </c>
      <c r="AC2" t="s">
        <v>66</v>
      </c>
      <c r="AD2">
        <v>11</v>
      </c>
    </row>
    <row r="3" spans="1:30" hidden="1" x14ac:dyDescent="0.2">
      <c r="A3" t="s">
        <v>65</v>
      </c>
      <c r="B3">
        <v>1</v>
      </c>
      <c r="C3">
        <v>2015</v>
      </c>
      <c r="D3" s="17">
        <v>42315.828590740741</v>
      </c>
      <c r="E3" t="s">
        <v>25</v>
      </c>
      <c r="F3" t="s">
        <v>72</v>
      </c>
      <c r="G3" t="s">
        <v>73</v>
      </c>
      <c r="H3" t="s">
        <v>74</v>
      </c>
      <c r="I3" t="s">
        <v>75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 s="17">
        <v>1</v>
      </c>
      <c r="U3" s="17">
        <v>1</v>
      </c>
      <c r="V3" s="17">
        <v>1</v>
      </c>
      <c r="W3" s="17">
        <v>1</v>
      </c>
      <c r="X3" s="17">
        <v>1</v>
      </c>
      <c r="Y3" s="17" t="s">
        <v>68</v>
      </c>
      <c r="Z3" t="s">
        <v>67</v>
      </c>
      <c r="AA3" t="s">
        <v>34</v>
      </c>
      <c r="AB3">
        <v>1</v>
      </c>
      <c r="AC3" t="s">
        <v>66</v>
      </c>
      <c r="AD3">
        <v>11</v>
      </c>
    </row>
  </sheetData>
  <autoFilter ref="A1:AD3" xr:uid="{00000000-0009-0000-0000-000003000000}">
    <filterColumn colId="2">
      <filters>
        <filter val="2015"/>
      </filters>
    </filterColumn>
    <filterColumn colId="26">
      <filters>
        <filter val="CERRADA"/>
      </filters>
    </filterColumn>
    <filterColumn colId="28">
      <filters>
        <filter val="OP"/>
      </filters>
    </filterColumn>
    <filterColumn colId="29">
      <filters>
        <filter val="1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30</vt:i4>
      </vt:variant>
    </vt:vector>
  </HeadingPairs>
  <TitlesOfParts>
    <vt:vector size="34" baseType="lpstr">
      <vt:lpstr>OPORTUNIDAD</vt:lpstr>
      <vt:lpstr>REPORTE</vt:lpstr>
      <vt:lpstr>ABIERTA</vt:lpstr>
      <vt:lpstr>FILTRO</vt:lpstr>
      <vt:lpstr>ACTIVIDAD1</vt:lpstr>
      <vt:lpstr>ACTIVIDAD2</vt:lpstr>
      <vt:lpstr>ACTIVIDAD3</vt:lpstr>
      <vt:lpstr>ACTIVIDAD4</vt:lpstr>
      <vt:lpstr>ACTIVIDAD5</vt:lpstr>
      <vt:lpstr>OPORTUNIDAD!Área_de_impresión</vt:lpstr>
      <vt:lpstr>OPORTUNIDAD!CARGO</vt:lpstr>
      <vt:lpstr>CAUSAS</vt:lpstr>
      <vt:lpstr>CELDA</vt:lpstr>
      <vt:lpstr>OPORTUNIDAD!CLASIFICACION</vt:lpstr>
      <vt:lpstr>CORRECCION</vt:lpstr>
      <vt:lpstr>OPORTUNIDAD!CUMPLIMIENTO</vt:lpstr>
      <vt:lpstr>DEFINICION</vt:lpstr>
      <vt:lpstr>DESCRIPCION</vt:lpstr>
      <vt:lpstr>EFICACIA</vt:lpstr>
      <vt:lpstr>OPORTUNIDAD!EMPRESA</vt:lpstr>
      <vt:lpstr>OPORTUNIDAD!ESTADO</vt:lpstr>
      <vt:lpstr>FACHA</vt:lpstr>
      <vt:lpstr>OPORTUNIDAD!FACHA1</vt:lpstr>
      <vt:lpstr>FSEGUIMIENTO</vt:lpstr>
      <vt:lpstr>OPORTUNIDAD!NOMBRE</vt:lpstr>
      <vt:lpstr>NUMERO</vt:lpstr>
      <vt:lpstr>SISTEMA</vt:lpstr>
      <vt:lpstr>SUSTENTACION</vt:lpstr>
      <vt:lpstr>TIEMPO1</vt:lpstr>
      <vt:lpstr>TIEMPO2</vt:lpstr>
      <vt:lpstr>TIEMPO3</vt:lpstr>
      <vt:lpstr>TIEMPO4</vt:lpstr>
      <vt:lpstr>TIEMPO5</vt:lpstr>
      <vt:lpstr>TIPO</vt:lpstr>
    </vt:vector>
  </TitlesOfParts>
  <Company>gcag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Amador</dc:creator>
  <cp:lastModifiedBy>Sie asesorias</cp:lastModifiedBy>
  <dcterms:created xsi:type="dcterms:W3CDTF">2009-12-10T15:11:24Z</dcterms:created>
  <dcterms:modified xsi:type="dcterms:W3CDTF">2023-01-23T17:52:32Z</dcterms:modified>
</cp:coreProperties>
</file>